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6\opravy CH\výkazy výměr\"/>
    </mc:Choice>
  </mc:AlternateContent>
  <bookViews>
    <workbookView xWindow="0" yWindow="0" windowWidth="28800" windowHeight="12180"/>
  </bookViews>
  <sheets>
    <sheet name="Rekapitulace stavby" sheetId="1" r:id="rId1"/>
    <sheet name="100 - SO 100 Chodník" sheetId="2" r:id="rId2"/>
    <sheet name="400 - SO 400 Veřejné osvě..." sheetId="3" r:id="rId3"/>
    <sheet name="02 - Oprava chodníku" sheetId="4" r:id="rId4"/>
    <sheet name="03 - Vedlejší rozpočtové ..." sheetId="5" r:id="rId5"/>
    <sheet name="Seznam figur" sheetId="6" r:id="rId6"/>
  </sheets>
  <definedNames>
    <definedName name="_xlnm._FilterDatabase" localSheetId="3" hidden="1">'02 - Oprava chodníku'!$C$125:$K$230</definedName>
    <definedName name="_xlnm._FilterDatabase" localSheetId="4" hidden="1">'03 - Vedlejší rozpočtové ...'!$C$123:$K$184</definedName>
    <definedName name="_xlnm._FilterDatabase" localSheetId="1" hidden="1">'100 - SO 100 Chodník'!$C$126:$K$289</definedName>
    <definedName name="_xlnm._FilterDatabase" localSheetId="2" hidden="1">'400 - SO 400 Veřejné osvě...'!$C$121:$K$232</definedName>
    <definedName name="_xlnm.Print_Titles" localSheetId="3">'02 - Oprava chodníku'!$125:$125</definedName>
    <definedName name="_xlnm.Print_Titles" localSheetId="4">'03 - Vedlejší rozpočtové ...'!$123:$123</definedName>
    <definedName name="_xlnm.Print_Titles" localSheetId="1">'100 - SO 100 Chodník'!$126:$126</definedName>
    <definedName name="_xlnm.Print_Titles" localSheetId="2">'400 - SO 400 Veřejné osvě...'!$121:$121</definedName>
    <definedName name="_xlnm.Print_Titles" localSheetId="0">'Rekapitulace stavby'!$92:$92</definedName>
    <definedName name="_xlnm.Print_Titles" localSheetId="5">'Seznam figur'!$9:$9</definedName>
    <definedName name="_xlnm.Print_Area" localSheetId="3">'02 - Oprava chodníku'!$C$4:$J$76,'02 - Oprava chodníku'!$C$82:$J$107,'02 - Oprava chodníku'!$C$113:$K$230</definedName>
    <definedName name="_xlnm.Print_Area" localSheetId="4">'03 - Vedlejší rozpočtové ...'!$C$4:$J$76,'03 - Vedlejší rozpočtové ...'!$C$82:$J$105,'03 - Vedlejší rozpočtové ...'!$C$111:$K$184</definedName>
    <definedName name="_xlnm.Print_Area" localSheetId="1">'100 - SO 100 Chodník'!$C$4:$J$76,'100 - SO 100 Chodník'!$C$82:$J$106,'100 - SO 100 Chodník'!$C$112:$K$289</definedName>
    <definedName name="_xlnm.Print_Area" localSheetId="2">'400 - SO 400 Veřejné osvě...'!$C$4:$J$76,'400 - SO 400 Veřejné osvě...'!$C$82:$J$101,'400 - SO 400 Veřejné osvě...'!$C$107:$K$232</definedName>
    <definedName name="_xlnm.Print_Area" localSheetId="0">'Rekapitulace stavby'!$D$4:$AO$76,'Rekapitulace stavby'!$C$82:$AQ$100</definedName>
    <definedName name="_xlnm.Print_Area" localSheetId="5">'Seznam figur'!$C$4:$G$53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6" l="1"/>
  <c r="BK183" i="5"/>
  <c r="BI183" i="5"/>
  <c r="BH183" i="5"/>
  <c r="BG183" i="5"/>
  <c r="BF183" i="5"/>
  <c r="BE183" i="5"/>
  <c r="T183" i="5"/>
  <c r="R183" i="5"/>
  <c r="P183" i="5"/>
  <c r="J183" i="5"/>
  <c r="BK181" i="5"/>
  <c r="BI181" i="5"/>
  <c r="BH181" i="5"/>
  <c r="BG181" i="5"/>
  <c r="BF181" i="5"/>
  <c r="BE181" i="5"/>
  <c r="T181" i="5"/>
  <c r="R181" i="5"/>
  <c r="P181" i="5"/>
  <c r="J181" i="5"/>
  <c r="BK179" i="5"/>
  <c r="BI179" i="5"/>
  <c r="BH179" i="5"/>
  <c r="BG179" i="5"/>
  <c r="BF179" i="5"/>
  <c r="BE179" i="5"/>
  <c r="T179" i="5"/>
  <c r="R179" i="5"/>
  <c r="P179" i="5"/>
  <c r="J179" i="5"/>
  <c r="BK177" i="5"/>
  <c r="BI177" i="5"/>
  <c r="BH177" i="5"/>
  <c r="BG177" i="5"/>
  <c r="BF177" i="5"/>
  <c r="BE177" i="5"/>
  <c r="T177" i="5"/>
  <c r="R177" i="5"/>
  <c r="P177" i="5"/>
  <c r="J177" i="5"/>
  <c r="BK175" i="5"/>
  <c r="BI175" i="5"/>
  <c r="BH175" i="5"/>
  <c r="BG175" i="5"/>
  <c r="BF175" i="5"/>
  <c r="BE175" i="5"/>
  <c r="T175" i="5"/>
  <c r="R175" i="5"/>
  <c r="P175" i="5"/>
  <c r="J175" i="5"/>
  <c r="BK173" i="5"/>
  <c r="BI173" i="5"/>
  <c r="BH173" i="5"/>
  <c r="BG173" i="5"/>
  <c r="BF173" i="5"/>
  <c r="BE173" i="5"/>
  <c r="T173" i="5"/>
  <c r="R173" i="5"/>
  <c r="P173" i="5"/>
  <c r="J173" i="5"/>
  <c r="BK171" i="5"/>
  <c r="BI171" i="5"/>
  <c r="BH171" i="5"/>
  <c r="BG171" i="5"/>
  <c r="BF171" i="5"/>
  <c r="BE171" i="5"/>
  <c r="T171" i="5"/>
  <c r="R171" i="5"/>
  <c r="P171" i="5"/>
  <c r="J171" i="5"/>
  <c r="BK170" i="5"/>
  <c r="T170" i="5"/>
  <c r="R170" i="5"/>
  <c r="P170" i="5"/>
  <c r="J170" i="5"/>
  <c r="BK168" i="5"/>
  <c r="BI168" i="5"/>
  <c r="BH168" i="5"/>
  <c r="BG168" i="5"/>
  <c r="BF168" i="5"/>
  <c r="BE168" i="5"/>
  <c r="T168" i="5"/>
  <c r="R168" i="5"/>
  <c r="P168" i="5"/>
  <c r="J168" i="5"/>
  <c r="BK167" i="5"/>
  <c r="T167" i="5"/>
  <c r="R167" i="5"/>
  <c r="P167" i="5"/>
  <c r="J167" i="5"/>
  <c r="BK165" i="5"/>
  <c r="BI165" i="5"/>
  <c r="BH165" i="5"/>
  <c r="BG165" i="5"/>
  <c r="BF165" i="5"/>
  <c r="BE165" i="5"/>
  <c r="T165" i="5"/>
  <c r="R165" i="5"/>
  <c r="P165" i="5"/>
  <c r="J165" i="5"/>
  <c r="BK164" i="5"/>
  <c r="T164" i="5"/>
  <c r="R164" i="5"/>
  <c r="P164" i="5"/>
  <c r="J164" i="5"/>
  <c r="BK162" i="5"/>
  <c r="BI162" i="5"/>
  <c r="BH162" i="5"/>
  <c r="BG162" i="5"/>
  <c r="BF162" i="5"/>
  <c r="BE162" i="5"/>
  <c r="T162" i="5"/>
  <c r="R162" i="5"/>
  <c r="P162" i="5"/>
  <c r="J162" i="5"/>
  <c r="BK160" i="5"/>
  <c r="BI160" i="5"/>
  <c r="BH160" i="5"/>
  <c r="BG160" i="5"/>
  <c r="BF160" i="5"/>
  <c r="BE160" i="5"/>
  <c r="T160" i="5"/>
  <c r="R160" i="5"/>
  <c r="P160" i="5"/>
  <c r="J160" i="5"/>
  <c r="BK158" i="5"/>
  <c r="BI158" i="5"/>
  <c r="BH158" i="5"/>
  <c r="BG158" i="5"/>
  <c r="BF158" i="5"/>
  <c r="BE158" i="5"/>
  <c r="T158" i="5"/>
  <c r="R158" i="5"/>
  <c r="P158" i="5"/>
  <c r="J158" i="5"/>
  <c r="BK157" i="5"/>
  <c r="T157" i="5"/>
  <c r="R157" i="5"/>
  <c r="P157" i="5"/>
  <c r="J157" i="5"/>
  <c r="BK155" i="5"/>
  <c r="BI155" i="5"/>
  <c r="BH155" i="5"/>
  <c r="BG155" i="5"/>
  <c r="BF155" i="5"/>
  <c r="BE155" i="5"/>
  <c r="T155" i="5"/>
  <c r="R155" i="5"/>
  <c r="P155" i="5"/>
  <c r="J155" i="5"/>
  <c r="BK153" i="5"/>
  <c r="BI153" i="5"/>
  <c r="BH153" i="5"/>
  <c r="BG153" i="5"/>
  <c r="BF153" i="5"/>
  <c r="BE153" i="5"/>
  <c r="T153" i="5"/>
  <c r="R153" i="5"/>
  <c r="P153" i="5"/>
  <c r="J153" i="5"/>
  <c r="BK151" i="5"/>
  <c r="BI151" i="5"/>
  <c r="BH151" i="5"/>
  <c r="BG151" i="5"/>
  <c r="BF151" i="5"/>
  <c r="BE151" i="5"/>
  <c r="T151" i="5"/>
  <c r="R151" i="5"/>
  <c r="P151" i="5"/>
  <c r="J151" i="5"/>
  <c r="BK149" i="5"/>
  <c r="BI149" i="5"/>
  <c r="BH149" i="5"/>
  <c r="BG149" i="5"/>
  <c r="BF149" i="5"/>
  <c r="BE149" i="5"/>
  <c r="T149" i="5"/>
  <c r="R149" i="5"/>
  <c r="P149" i="5"/>
  <c r="J149" i="5"/>
  <c r="BK148" i="5"/>
  <c r="T148" i="5"/>
  <c r="R148" i="5"/>
  <c r="P148" i="5"/>
  <c r="J148" i="5"/>
  <c r="BK146" i="5"/>
  <c r="BI146" i="5"/>
  <c r="BH146" i="5"/>
  <c r="BG146" i="5"/>
  <c r="BF146" i="5"/>
  <c r="BE146" i="5"/>
  <c r="T146" i="5"/>
  <c r="R146" i="5"/>
  <c r="P146" i="5"/>
  <c r="J146" i="5"/>
  <c r="BK145" i="5"/>
  <c r="T145" i="5"/>
  <c r="R145" i="5"/>
  <c r="P145" i="5"/>
  <c r="J145" i="5"/>
  <c r="BK143" i="5"/>
  <c r="BI143" i="5"/>
  <c r="BH143" i="5"/>
  <c r="BG143" i="5"/>
  <c r="BF143" i="5"/>
  <c r="BE143" i="5"/>
  <c r="T143" i="5"/>
  <c r="R143" i="5"/>
  <c r="P143" i="5"/>
  <c r="J143" i="5"/>
  <c r="BK141" i="5"/>
  <c r="BI141" i="5"/>
  <c r="BH141" i="5"/>
  <c r="BG141" i="5"/>
  <c r="BF141" i="5"/>
  <c r="BE141" i="5"/>
  <c r="T141" i="5"/>
  <c r="R141" i="5"/>
  <c r="P141" i="5"/>
  <c r="J141" i="5"/>
  <c r="BK139" i="5"/>
  <c r="BI139" i="5"/>
  <c r="BH139" i="5"/>
  <c r="BG139" i="5"/>
  <c r="BF139" i="5"/>
  <c r="BE139" i="5"/>
  <c r="T139" i="5"/>
  <c r="R139" i="5"/>
  <c r="P139" i="5"/>
  <c r="J139" i="5"/>
  <c r="BK137" i="5"/>
  <c r="BI137" i="5"/>
  <c r="BH137" i="5"/>
  <c r="BG137" i="5"/>
  <c r="BF137" i="5"/>
  <c r="BE137" i="5"/>
  <c r="T137" i="5"/>
  <c r="R137" i="5"/>
  <c r="P137" i="5"/>
  <c r="J137" i="5"/>
  <c r="BK135" i="5"/>
  <c r="BI135" i="5"/>
  <c r="BH135" i="5"/>
  <c r="BG135" i="5"/>
  <c r="BF135" i="5"/>
  <c r="BE135" i="5"/>
  <c r="T135" i="5"/>
  <c r="R135" i="5"/>
  <c r="P135" i="5"/>
  <c r="J135" i="5"/>
  <c r="BK133" i="5"/>
  <c r="BI133" i="5"/>
  <c r="BH133" i="5"/>
  <c r="BG133" i="5"/>
  <c r="BF133" i="5"/>
  <c r="BE133" i="5"/>
  <c r="T133" i="5"/>
  <c r="R133" i="5"/>
  <c r="P133" i="5"/>
  <c r="J133" i="5"/>
  <c r="BK131" i="5"/>
  <c r="BI131" i="5"/>
  <c r="BH131" i="5"/>
  <c r="BG131" i="5"/>
  <c r="BF131" i="5"/>
  <c r="BE131" i="5"/>
  <c r="T131" i="5"/>
  <c r="R131" i="5"/>
  <c r="P131" i="5"/>
  <c r="J131" i="5"/>
  <c r="BK129" i="5"/>
  <c r="BI129" i="5"/>
  <c r="BH129" i="5"/>
  <c r="BG129" i="5"/>
  <c r="BF129" i="5"/>
  <c r="BE129" i="5"/>
  <c r="T129" i="5"/>
  <c r="R129" i="5"/>
  <c r="P129" i="5"/>
  <c r="J129" i="5"/>
  <c r="BK127" i="5"/>
  <c r="BI127" i="5"/>
  <c r="BH127" i="5"/>
  <c r="BG127" i="5"/>
  <c r="BF127" i="5"/>
  <c r="BE127" i="5"/>
  <c r="T127" i="5"/>
  <c r="R127" i="5"/>
  <c r="P127" i="5"/>
  <c r="J127" i="5"/>
  <c r="BK126" i="5"/>
  <c r="T126" i="5"/>
  <c r="R126" i="5"/>
  <c r="P126" i="5"/>
  <c r="J126" i="5"/>
  <c r="BK125" i="5"/>
  <c r="T125" i="5"/>
  <c r="R125" i="5"/>
  <c r="P125" i="5"/>
  <c r="J125" i="5"/>
  <c r="BK124" i="5"/>
  <c r="T124" i="5"/>
  <c r="R124" i="5"/>
  <c r="P124" i="5"/>
  <c r="J124" i="5"/>
  <c r="J121" i="5"/>
  <c r="F121" i="5"/>
  <c r="J120" i="5"/>
  <c r="F120" i="5"/>
  <c r="J118" i="5"/>
  <c r="F118" i="5"/>
  <c r="E116" i="5"/>
  <c r="E114" i="5"/>
  <c r="J104" i="5"/>
  <c r="J103" i="5"/>
  <c r="J102" i="5"/>
  <c r="J101" i="5"/>
  <c r="J100" i="5"/>
  <c r="J99" i="5"/>
  <c r="J98" i="5"/>
  <c r="J97" i="5"/>
  <c r="J96" i="5"/>
  <c r="J92" i="5"/>
  <c r="F92" i="5"/>
  <c r="J91" i="5"/>
  <c r="F91" i="5"/>
  <c r="J89" i="5"/>
  <c r="F89" i="5"/>
  <c r="E87" i="5"/>
  <c r="E85" i="5"/>
  <c r="J39" i="5"/>
  <c r="J37" i="5"/>
  <c r="F37" i="5"/>
  <c r="J36" i="5"/>
  <c r="F36" i="5"/>
  <c r="J35" i="5"/>
  <c r="F35" i="5"/>
  <c r="J34" i="5"/>
  <c r="F34" i="5"/>
  <c r="J33" i="5"/>
  <c r="F33" i="5"/>
  <c r="J30" i="5"/>
  <c r="J18" i="5"/>
  <c r="E18" i="5"/>
  <c r="J17" i="5"/>
  <c r="J12" i="5"/>
  <c r="E7" i="5"/>
  <c r="BK229" i="4"/>
  <c r="BI229" i="4"/>
  <c r="BH229" i="4"/>
  <c r="BG229" i="4"/>
  <c r="BF229" i="4"/>
  <c r="T229" i="4"/>
  <c r="R229" i="4"/>
  <c r="R228" i="4" s="1"/>
  <c r="R227" i="4" s="1"/>
  <c r="P229" i="4"/>
  <c r="P228" i="4" s="1"/>
  <c r="P227" i="4" s="1"/>
  <c r="J229" i="4"/>
  <c r="BE229" i="4" s="1"/>
  <c r="BK228" i="4"/>
  <c r="J228" i="4" s="1"/>
  <c r="J106" i="4" s="1"/>
  <c r="T228" i="4"/>
  <c r="T227" i="4" s="1"/>
  <c r="BK225" i="4"/>
  <c r="BI225" i="4"/>
  <c r="BH225" i="4"/>
  <c r="BG225" i="4"/>
  <c r="BF225" i="4"/>
  <c r="BE225" i="4"/>
  <c r="T225" i="4"/>
  <c r="T222" i="4" s="1"/>
  <c r="T221" i="4" s="1"/>
  <c r="R225" i="4"/>
  <c r="P225" i="4"/>
  <c r="J225" i="4"/>
  <c r="BK223" i="4"/>
  <c r="BK222" i="4" s="1"/>
  <c r="BI223" i="4"/>
  <c r="BH223" i="4"/>
  <c r="BG223" i="4"/>
  <c r="BF223" i="4"/>
  <c r="BE223" i="4"/>
  <c r="T223" i="4"/>
  <c r="R223" i="4"/>
  <c r="R222" i="4" s="1"/>
  <c r="R221" i="4" s="1"/>
  <c r="P223" i="4"/>
  <c r="P222" i="4" s="1"/>
  <c r="P221" i="4" s="1"/>
  <c r="J223" i="4"/>
  <c r="BK219" i="4"/>
  <c r="BK218" i="4" s="1"/>
  <c r="J218" i="4" s="1"/>
  <c r="J102" i="4" s="1"/>
  <c r="BI219" i="4"/>
  <c r="BH219" i="4"/>
  <c r="BG219" i="4"/>
  <c r="BF219" i="4"/>
  <c r="T219" i="4"/>
  <c r="T218" i="4" s="1"/>
  <c r="R219" i="4"/>
  <c r="R218" i="4" s="1"/>
  <c r="P219" i="4"/>
  <c r="P218" i="4" s="1"/>
  <c r="J219" i="4"/>
  <c r="BE219" i="4" s="1"/>
  <c r="BK215" i="4"/>
  <c r="BI215" i="4"/>
  <c r="BH215" i="4"/>
  <c r="BG215" i="4"/>
  <c r="BF215" i="4"/>
  <c r="BE215" i="4"/>
  <c r="T215" i="4"/>
  <c r="R215" i="4"/>
  <c r="P215" i="4"/>
  <c r="J215" i="4"/>
  <c r="BK213" i="4"/>
  <c r="BI213" i="4"/>
  <c r="BH213" i="4"/>
  <c r="BG213" i="4"/>
  <c r="BF213" i="4"/>
  <c r="BE213" i="4"/>
  <c r="T213" i="4"/>
  <c r="R213" i="4"/>
  <c r="P213" i="4"/>
  <c r="J213" i="4"/>
  <c r="BK211" i="4"/>
  <c r="BI211" i="4"/>
  <c r="BH211" i="4"/>
  <c r="BG211" i="4"/>
  <c r="BF211" i="4"/>
  <c r="T211" i="4"/>
  <c r="R211" i="4"/>
  <c r="P211" i="4"/>
  <c r="P198" i="4" s="1"/>
  <c r="J211" i="4"/>
  <c r="BE211" i="4" s="1"/>
  <c r="BK208" i="4"/>
  <c r="BI208" i="4"/>
  <c r="BH208" i="4"/>
  <c r="BG208" i="4"/>
  <c r="BF208" i="4"/>
  <c r="T208" i="4"/>
  <c r="R208" i="4"/>
  <c r="P208" i="4"/>
  <c r="J208" i="4"/>
  <c r="BE208" i="4" s="1"/>
  <c r="BK205" i="4"/>
  <c r="BI205" i="4"/>
  <c r="BH205" i="4"/>
  <c r="BG205" i="4"/>
  <c r="BF205" i="4"/>
  <c r="T205" i="4"/>
  <c r="R205" i="4"/>
  <c r="P205" i="4"/>
  <c r="J205" i="4"/>
  <c r="BE205" i="4" s="1"/>
  <c r="BK202" i="4"/>
  <c r="BK198" i="4" s="1"/>
  <c r="J198" i="4" s="1"/>
  <c r="J101" i="4" s="1"/>
  <c r="BI202" i="4"/>
  <c r="BH202" i="4"/>
  <c r="BG202" i="4"/>
  <c r="BF202" i="4"/>
  <c r="T202" i="4"/>
  <c r="R202" i="4"/>
  <c r="R198" i="4" s="1"/>
  <c r="P202" i="4"/>
  <c r="J202" i="4"/>
  <c r="BE202" i="4" s="1"/>
  <c r="BK199" i="4"/>
  <c r="BI199" i="4"/>
  <c r="BH199" i="4"/>
  <c r="BG199" i="4"/>
  <c r="BF199" i="4"/>
  <c r="BE199" i="4"/>
  <c r="T199" i="4"/>
  <c r="T198" i="4" s="1"/>
  <c r="R199" i="4"/>
  <c r="P199" i="4"/>
  <c r="J199" i="4"/>
  <c r="BK195" i="4"/>
  <c r="BI195" i="4"/>
  <c r="BH195" i="4"/>
  <c r="BG195" i="4"/>
  <c r="BF195" i="4"/>
  <c r="BE195" i="4"/>
  <c r="T195" i="4"/>
  <c r="R195" i="4"/>
  <c r="P195" i="4"/>
  <c r="J195" i="4"/>
  <c r="BK192" i="4"/>
  <c r="BI192" i="4"/>
  <c r="BH192" i="4"/>
  <c r="BG192" i="4"/>
  <c r="BF192" i="4"/>
  <c r="BE192" i="4"/>
  <c r="T192" i="4"/>
  <c r="R192" i="4"/>
  <c r="P192" i="4"/>
  <c r="J192" i="4"/>
  <c r="BK190" i="4"/>
  <c r="BI190" i="4"/>
  <c r="BH190" i="4"/>
  <c r="BG190" i="4"/>
  <c r="BF190" i="4"/>
  <c r="BE190" i="4"/>
  <c r="T190" i="4"/>
  <c r="T183" i="4" s="1"/>
  <c r="R190" i="4"/>
  <c r="R183" i="4" s="1"/>
  <c r="P190" i="4"/>
  <c r="J190" i="4"/>
  <c r="BK188" i="4"/>
  <c r="BI188" i="4"/>
  <c r="BH188" i="4"/>
  <c r="BG188" i="4"/>
  <c r="BF188" i="4"/>
  <c r="T188" i="4"/>
  <c r="R188" i="4"/>
  <c r="P188" i="4"/>
  <c r="J188" i="4"/>
  <c r="BE188" i="4" s="1"/>
  <c r="BK186" i="4"/>
  <c r="BI186" i="4"/>
  <c r="BH186" i="4"/>
  <c r="BG186" i="4"/>
  <c r="BF186" i="4"/>
  <c r="T186" i="4"/>
  <c r="R186" i="4"/>
  <c r="P186" i="4"/>
  <c r="J186" i="4"/>
  <c r="BE186" i="4" s="1"/>
  <c r="BK184" i="4"/>
  <c r="BK183" i="4" s="1"/>
  <c r="J183" i="4" s="1"/>
  <c r="J100" i="4" s="1"/>
  <c r="BI184" i="4"/>
  <c r="BH184" i="4"/>
  <c r="BG184" i="4"/>
  <c r="BF184" i="4"/>
  <c r="T184" i="4"/>
  <c r="R184" i="4"/>
  <c r="P184" i="4"/>
  <c r="J184" i="4"/>
  <c r="BE184" i="4" s="1"/>
  <c r="P183" i="4"/>
  <c r="BK181" i="4"/>
  <c r="BI181" i="4"/>
  <c r="BH181" i="4"/>
  <c r="BG181" i="4"/>
  <c r="BF181" i="4"/>
  <c r="T181" i="4"/>
  <c r="R181" i="4"/>
  <c r="P181" i="4"/>
  <c r="P165" i="4" s="1"/>
  <c r="J181" i="4"/>
  <c r="BE181" i="4" s="1"/>
  <c r="BK177" i="4"/>
  <c r="BI177" i="4"/>
  <c r="BH177" i="4"/>
  <c r="BG177" i="4"/>
  <c r="BF177" i="4"/>
  <c r="T177" i="4"/>
  <c r="R177" i="4"/>
  <c r="P177" i="4"/>
  <c r="J177" i="4"/>
  <c r="BE177" i="4" s="1"/>
  <c r="BK172" i="4"/>
  <c r="BI172" i="4"/>
  <c r="BH172" i="4"/>
  <c r="BG172" i="4"/>
  <c r="BF172" i="4"/>
  <c r="T172" i="4"/>
  <c r="R172" i="4"/>
  <c r="P172" i="4"/>
  <c r="J172" i="4"/>
  <c r="BE172" i="4" s="1"/>
  <c r="BK170" i="4"/>
  <c r="BK165" i="4" s="1"/>
  <c r="J165" i="4" s="1"/>
  <c r="J99" i="4" s="1"/>
  <c r="BI170" i="4"/>
  <c r="BH170" i="4"/>
  <c r="BG170" i="4"/>
  <c r="BF170" i="4"/>
  <c r="J34" i="4" s="1"/>
  <c r="AW98" i="1" s="1"/>
  <c r="T170" i="4"/>
  <c r="R170" i="4"/>
  <c r="R165" i="4" s="1"/>
  <c r="P170" i="4"/>
  <c r="J170" i="4"/>
  <c r="BE170" i="4" s="1"/>
  <c r="BK166" i="4"/>
  <c r="BI166" i="4"/>
  <c r="BH166" i="4"/>
  <c r="BG166" i="4"/>
  <c r="BF166" i="4"/>
  <c r="BE166" i="4"/>
  <c r="T166" i="4"/>
  <c r="T165" i="4" s="1"/>
  <c r="R166" i="4"/>
  <c r="P166" i="4"/>
  <c r="J166" i="4"/>
  <c r="BK163" i="4"/>
  <c r="BI163" i="4"/>
  <c r="BH163" i="4"/>
  <c r="BG163" i="4"/>
  <c r="BF163" i="4"/>
  <c r="BE163" i="4"/>
  <c r="T163" i="4"/>
  <c r="R163" i="4"/>
  <c r="P163" i="4"/>
  <c r="J163" i="4"/>
  <c r="BK161" i="4"/>
  <c r="BI161" i="4"/>
  <c r="BH161" i="4"/>
  <c r="BG161" i="4"/>
  <c r="BF161" i="4"/>
  <c r="BE161" i="4"/>
  <c r="T161" i="4"/>
  <c r="R161" i="4"/>
  <c r="P161" i="4"/>
  <c r="J161" i="4"/>
  <c r="BK158" i="4"/>
  <c r="BI158" i="4"/>
  <c r="BH158" i="4"/>
  <c r="BG158" i="4"/>
  <c r="BF158" i="4"/>
  <c r="BE158" i="4"/>
  <c r="T158" i="4"/>
  <c r="R158" i="4"/>
  <c r="P158" i="4"/>
  <c r="J158" i="4"/>
  <c r="BK156" i="4"/>
  <c r="BI156" i="4"/>
  <c r="BH156" i="4"/>
  <c r="BG156" i="4"/>
  <c r="BF156" i="4"/>
  <c r="T156" i="4"/>
  <c r="R156" i="4"/>
  <c r="P156" i="4"/>
  <c r="J156" i="4"/>
  <c r="BE156" i="4" s="1"/>
  <c r="BK154" i="4"/>
  <c r="BI154" i="4"/>
  <c r="BH154" i="4"/>
  <c r="BG154" i="4"/>
  <c r="BF154" i="4"/>
  <c r="T154" i="4"/>
  <c r="R154" i="4"/>
  <c r="P154" i="4"/>
  <c r="J154" i="4"/>
  <c r="BE154" i="4" s="1"/>
  <c r="BK152" i="4"/>
  <c r="BI152" i="4"/>
  <c r="BH152" i="4"/>
  <c r="BG152" i="4"/>
  <c r="BF152" i="4"/>
  <c r="T152" i="4"/>
  <c r="R152" i="4"/>
  <c r="P152" i="4"/>
  <c r="J152" i="4"/>
  <c r="BE152" i="4" s="1"/>
  <c r="BK148" i="4"/>
  <c r="BI148" i="4"/>
  <c r="BH148" i="4"/>
  <c r="BG148" i="4"/>
  <c r="BF148" i="4"/>
  <c r="BE148" i="4"/>
  <c r="T148" i="4"/>
  <c r="R148" i="4"/>
  <c r="P148" i="4"/>
  <c r="J148" i="4"/>
  <c r="BK145" i="4"/>
  <c r="BI145" i="4"/>
  <c r="BH145" i="4"/>
  <c r="BG145" i="4"/>
  <c r="BF145" i="4"/>
  <c r="BE145" i="4"/>
  <c r="T145" i="4"/>
  <c r="R145" i="4"/>
  <c r="P145" i="4"/>
  <c r="J145" i="4"/>
  <c r="BK141" i="4"/>
  <c r="BI141" i="4"/>
  <c r="BH141" i="4"/>
  <c r="BG141" i="4"/>
  <c r="BF141" i="4"/>
  <c r="BE141" i="4"/>
  <c r="T141" i="4"/>
  <c r="R141" i="4"/>
  <c r="P141" i="4"/>
  <c r="J141" i="4"/>
  <c r="BK139" i="4"/>
  <c r="BI139" i="4"/>
  <c r="BH139" i="4"/>
  <c r="BG139" i="4"/>
  <c r="BF139" i="4"/>
  <c r="T139" i="4"/>
  <c r="R139" i="4"/>
  <c r="P139" i="4"/>
  <c r="J139" i="4"/>
  <c r="BE139" i="4" s="1"/>
  <c r="BK137" i="4"/>
  <c r="BI137" i="4"/>
  <c r="BH137" i="4"/>
  <c r="BG137" i="4"/>
  <c r="BF137" i="4"/>
  <c r="T137" i="4"/>
  <c r="R137" i="4"/>
  <c r="P137" i="4"/>
  <c r="J137" i="4"/>
  <c r="BE137" i="4" s="1"/>
  <c r="BK135" i="4"/>
  <c r="BI135" i="4"/>
  <c r="F37" i="4" s="1"/>
  <c r="BD98" i="1" s="1"/>
  <c r="BD94" i="1" s="1"/>
  <c r="W33" i="1" s="1"/>
  <c r="BH135" i="4"/>
  <c r="BG135" i="4"/>
  <c r="BF135" i="4"/>
  <c r="T135" i="4"/>
  <c r="R135" i="4"/>
  <c r="P135" i="4"/>
  <c r="J135" i="4"/>
  <c r="BE135" i="4" s="1"/>
  <c r="BK133" i="4"/>
  <c r="BI133" i="4"/>
  <c r="BH133" i="4"/>
  <c r="F36" i="4" s="1"/>
  <c r="BC98" i="1" s="1"/>
  <c r="BC94" i="1" s="1"/>
  <c r="BG133" i="4"/>
  <c r="BF133" i="4"/>
  <c r="BE133" i="4"/>
  <c r="T133" i="4"/>
  <c r="R133" i="4"/>
  <c r="P133" i="4"/>
  <c r="J133" i="4"/>
  <c r="BK131" i="4"/>
  <c r="BK128" i="4" s="1"/>
  <c r="BI131" i="4"/>
  <c r="BH131" i="4"/>
  <c r="BG131" i="4"/>
  <c r="F35" i="4" s="1"/>
  <c r="BB98" i="1" s="1"/>
  <c r="BB94" i="1" s="1"/>
  <c r="BF131" i="4"/>
  <c r="BE131" i="4"/>
  <c r="T131" i="4"/>
  <c r="R131" i="4"/>
  <c r="P131" i="4"/>
  <c r="P128" i="4" s="1"/>
  <c r="P127" i="4" s="1"/>
  <c r="P126" i="4" s="1"/>
  <c r="AU98" i="1" s="1"/>
  <c r="AU94" i="1" s="1"/>
  <c r="J131" i="4"/>
  <c r="BK129" i="4"/>
  <c r="BI129" i="4"/>
  <c r="BH129" i="4"/>
  <c r="BG129" i="4"/>
  <c r="BF129" i="4"/>
  <c r="F34" i="4" s="1"/>
  <c r="BA98" i="1" s="1"/>
  <c r="BA94" i="1" s="1"/>
  <c r="BE129" i="4"/>
  <c r="T129" i="4"/>
  <c r="T128" i="4" s="1"/>
  <c r="T127" i="4" s="1"/>
  <c r="R129" i="4"/>
  <c r="R128" i="4" s="1"/>
  <c r="P129" i="4"/>
  <c r="J129" i="4"/>
  <c r="J123" i="4"/>
  <c r="J122" i="4"/>
  <c r="F122" i="4"/>
  <c r="F120" i="4"/>
  <c r="E118" i="4"/>
  <c r="J92" i="4"/>
  <c r="J91" i="4"/>
  <c r="F91" i="4"/>
  <c r="F89" i="4"/>
  <c r="E87" i="4"/>
  <c r="J37" i="4"/>
  <c r="J36" i="4"/>
  <c r="AY98" i="1" s="1"/>
  <c r="J35" i="4"/>
  <c r="J18" i="4"/>
  <c r="E18" i="4"/>
  <c r="F92" i="4" s="1"/>
  <c r="J17" i="4"/>
  <c r="J12" i="4"/>
  <c r="J89" i="4" s="1"/>
  <c r="E7" i="4"/>
  <c r="E116" i="4" s="1"/>
  <c r="BK231" i="3"/>
  <c r="BI231" i="3"/>
  <c r="BH231" i="3"/>
  <c r="BG231" i="3"/>
  <c r="BF231" i="3"/>
  <c r="BE231" i="3"/>
  <c r="T231" i="3"/>
  <c r="R231" i="3"/>
  <c r="P231" i="3"/>
  <c r="J231" i="3"/>
  <c r="BK229" i="3"/>
  <c r="BI229" i="3"/>
  <c r="BH229" i="3"/>
  <c r="BG229" i="3"/>
  <c r="BF229" i="3"/>
  <c r="BE229" i="3"/>
  <c r="T229" i="3"/>
  <c r="R229" i="3"/>
  <c r="P229" i="3"/>
  <c r="J229" i="3"/>
  <c r="BK227" i="3"/>
  <c r="BI227" i="3"/>
  <c r="BH227" i="3"/>
  <c r="BG227" i="3"/>
  <c r="BF227" i="3"/>
  <c r="BE227" i="3"/>
  <c r="T227" i="3"/>
  <c r="R227" i="3"/>
  <c r="P227" i="3"/>
  <c r="J227" i="3"/>
  <c r="BK225" i="3"/>
  <c r="BI225" i="3"/>
  <c r="BH225" i="3"/>
  <c r="BG225" i="3"/>
  <c r="BF225" i="3"/>
  <c r="BE225" i="3"/>
  <c r="T225" i="3"/>
  <c r="R225" i="3"/>
  <c r="P225" i="3"/>
  <c r="J225" i="3"/>
  <c r="BK223" i="3"/>
  <c r="BI223" i="3"/>
  <c r="BH223" i="3"/>
  <c r="BG223" i="3"/>
  <c r="BF223" i="3"/>
  <c r="BE223" i="3"/>
  <c r="T223" i="3"/>
  <c r="R223" i="3"/>
  <c r="P223" i="3"/>
  <c r="J223" i="3"/>
  <c r="BK221" i="3"/>
  <c r="BI221" i="3"/>
  <c r="BH221" i="3"/>
  <c r="BG221" i="3"/>
  <c r="BF221" i="3"/>
  <c r="BE221" i="3"/>
  <c r="T221" i="3"/>
  <c r="R221" i="3"/>
  <c r="P221" i="3"/>
  <c r="J221" i="3"/>
  <c r="BK219" i="3"/>
  <c r="BI219" i="3"/>
  <c r="BH219" i="3"/>
  <c r="BG219" i="3"/>
  <c r="BF219" i="3"/>
  <c r="BE219" i="3"/>
  <c r="T219" i="3"/>
  <c r="R219" i="3"/>
  <c r="P219" i="3"/>
  <c r="J219" i="3"/>
  <c r="BK217" i="3"/>
  <c r="BI217" i="3"/>
  <c r="BH217" i="3"/>
  <c r="BG217" i="3"/>
  <c r="BF217" i="3"/>
  <c r="BE217" i="3"/>
  <c r="T217" i="3"/>
  <c r="R217" i="3"/>
  <c r="P217" i="3"/>
  <c r="J217" i="3"/>
  <c r="BK215" i="3"/>
  <c r="BI215" i="3"/>
  <c r="BH215" i="3"/>
  <c r="BG215" i="3"/>
  <c r="BF215" i="3"/>
  <c r="BE215" i="3"/>
  <c r="T215" i="3"/>
  <c r="R215" i="3"/>
  <c r="P215" i="3"/>
  <c r="J215" i="3"/>
  <c r="BK213" i="3"/>
  <c r="BI213" i="3"/>
  <c r="BH213" i="3"/>
  <c r="BG213" i="3"/>
  <c r="BF213" i="3"/>
  <c r="BE213" i="3"/>
  <c r="T213" i="3"/>
  <c r="R213" i="3"/>
  <c r="P213" i="3"/>
  <c r="J213" i="3"/>
  <c r="BK211" i="3"/>
  <c r="BI211" i="3"/>
  <c r="BH211" i="3"/>
  <c r="BG211" i="3"/>
  <c r="BF211" i="3"/>
  <c r="BE211" i="3"/>
  <c r="T211" i="3"/>
  <c r="R211" i="3"/>
  <c r="P211" i="3"/>
  <c r="J211" i="3"/>
  <c r="BK209" i="3"/>
  <c r="BI209" i="3"/>
  <c r="BH209" i="3"/>
  <c r="BG209" i="3"/>
  <c r="BF209" i="3"/>
  <c r="BE209" i="3"/>
  <c r="T209" i="3"/>
  <c r="R209" i="3"/>
  <c r="P209" i="3"/>
  <c r="J209" i="3"/>
  <c r="BK207" i="3"/>
  <c r="BI207" i="3"/>
  <c r="BH207" i="3"/>
  <c r="BG207" i="3"/>
  <c r="BF207" i="3"/>
  <c r="BE207" i="3"/>
  <c r="T207" i="3"/>
  <c r="R207" i="3"/>
  <c r="P207" i="3"/>
  <c r="J207" i="3"/>
  <c r="BK205" i="3"/>
  <c r="BI205" i="3"/>
  <c r="BH205" i="3"/>
  <c r="BG205" i="3"/>
  <c r="BF205" i="3"/>
  <c r="BE205" i="3"/>
  <c r="T205" i="3"/>
  <c r="R205" i="3"/>
  <c r="P205" i="3"/>
  <c r="J205" i="3"/>
  <c r="BK203" i="3"/>
  <c r="BI203" i="3"/>
  <c r="BH203" i="3"/>
  <c r="BG203" i="3"/>
  <c r="BF203" i="3"/>
  <c r="BE203" i="3"/>
  <c r="T203" i="3"/>
  <c r="R203" i="3"/>
  <c r="P203" i="3"/>
  <c r="J203" i="3"/>
  <c r="BK201" i="3"/>
  <c r="BI201" i="3"/>
  <c r="BH201" i="3"/>
  <c r="BG201" i="3"/>
  <c r="BF201" i="3"/>
  <c r="BE201" i="3"/>
  <c r="T201" i="3"/>
  <c r="R201" i="3"/>
  <c r="P201" i="3"/>
  <c r="J201" i="3"/>
  <c r="BK199" i="3"/>
  <c r="BI199" i="3"/>
  <c r="BH199" i="3"/>
  <c r="BG199" i="3"/>
  <c r="BF199" i="3"/>
  <c r="BE199" i="3"/>
  <c r="T199" i="3"/>
  <c r="R199" i="3"/>
  <c r="P199" i="3"/>
  <c r="J199" i="3"/>
  <c r="BK197" i="3"/>
  <c r="BI197" i="3"/>
  <c r="BH197" i="3"/>
  <c r="BG197" i="3"/>
  <c r="BF197" i="3"/>
  <c r="BE197" i="3"/>
  <c r="T197" i="3"/>
  <c r="R197" i="3"/>
  <c r="P197" i="3"/>
  <c r="J197" i="3"/>
  <c r="BK195" i="3"/>
  <c r="BI195" i="3"/>
  <c r="BH195" i="3"/>
  <c r="BG195" i="3"/>
  <c r="BF195" i="3"/>
  <c r="BE195" i="3"/>
  <c r="T195" i="3"/>
  <c r="R195" i="3"/>
  <c r="P195" i="3"/>
  <c r="J195" i="3"/>
  <c r="BK193" i="3"/>
  <c r="BI193" i="3"/>
  <c r="BH193" i="3"/>
  <c r="BG193" i="3"/>
  <c r="BF193" i="3"/>
  <c r="BE193" i="3"/>
  <c r="T193" i="3"/>
  <c r="R193" i="3"/>
  <c r="P193" i="3"/>
  <c r="J193" i="3"/>
  <c r="BK191" i="3"/>
  <c r="BI191" i="3"/>
  <c r="BH191" i="3"/>
  <c r="BG191" i="3"/>
  <c r="BF191" i="3"/>
  <c r="BE191" i="3"/>
  <c r="T191" i="3"/>
  <c r="R191" i="3"/>
  <c r="P191" i="3"/>
  <c r="J191" i="3"/>
  <c r="BK189" i="3"/>
  <c r="BI189" i="3"/>
  <c r="BH189" i="3"/>
  <c r="BG189" i="3"/>
  <c r="BF189" i="3"/>
  <c r="BE189" i="3"/>
  <c r="T189" i="3"/>
  <c r="R189" i="3"/>
  <c r="P189" i="3"/>
  <c r="J189" i="3"/>
  <c r="BK187" i="3"/>
  <c r="BI187" i="3"/>
  <c r="BH187" i="3"/>
  <c r="BG187" i="3"/>
  <c r="BF187" i="3"/>
  <c r="BE187" i="3"/>
  <c r="T187" i="3"/>
  <c r="R187" i="3"/>
  <c r="P187" i="3"/>
  <c r="J187" i="3"/>
  <c r="BK185" i="3"/>
  <c r="BI185" i="3"/>
  <c r="BH185" i="3"/>
  <c r="BG185" i="3"/>
  <c r="BF185" i="3"/>
  <c r="BE185" i="3"/>
  <c r="T185" i="3"/>
  <c r="R185" i="3"/>
  <c r="P185" i="3"/>
  <c r="J185" i="3"/>
  <c r="BK183" i="3"/>
  <c r="BI183" i="3"/>
  <c r="BH183" i="3"/>
  <c r="BG183" i="3"/>
  <c r="BF183" i="3"/>
  <c r="BE183" i="3"/>
  <c r="T183" i="3"/>
  <c r="R183" i="3"/>
  <c r="P183" i="3"/>
  <c r="J183" i="3"/>
  <c r="BK181" i="3"/>
  <c r="BI181" i="3"/>
  <c r="BH181" i="3"/>
  <c r="BG181" i="3"/>
  <c r="BF181" i="3"/>
  <c r="BE181" i="3"/>
  <c r="T181" i="3"/>
  <c r="R181" i="3"/>
  <c r="P181" i="3"/>
  <c r="J181" i="3"/>
  <c r="BK179" i="3"/>
  <c r="BI179" i="3"/>
  <c r="BH179" i="3"/>
  <c r="BG179" i="3"/>
  <c r="BF179" i="3"/>
  <c r="BE179" i="3"/>
  <c r="T179" i="3"/>
  <c r="R179" i="3"/>
  <c r="P179" i="3"/>
  <c r="J179" i="3"/>
  <c r="BK177" i="3"/>
  <c r="BI177" i="3"/>
  <c r="BH177" i="3"/>
  <c r="BG177" i="3"/>
  <c r="BF177" i="3"/>
  <c r="BE177" i="3"/>
  <c r="T177" i="3"/>
  <c r="R177" i="3"/>
  <c r="P177" i="3"/>
  <c r="J177" i="3"/>
  <c r="BK175" i="3"/>
  <c r="BI175" i="3"/>
  <c r="BH175" i="3"/>
  <c r="BG175" i="3"/>
  <c r="BF175" i="3"/>
  <c r="BE175" i="3"/>
  <c r="T175" i="3"/>
  <c r="R175" i="3"/>
  <c r="P175" i="3"/>
  <c r="J175" i="3"/>
  <c r="BK173" i="3"/>
  <c r="BI173" i="3"/>
  <c r="BH173" i="3"/>
  <c r="BG173" i="3"/>
  <c r="BF173" i="3"/>
  <c r="BE173" i="3"/>
  <c r="T173" i="3"/>
  <c r="R173" i="3"/>
  <c r="P173" i="3"/>
  <c r="J173" i="3"/>
  <c r="BK171" i="3"/>
  <c r="BI171" i="3"/>
  <c r="BH171" i="3"/>
  <c r="BG171" i="3"/>
  <c r="BF171" i="3"/>
  <c r="BE171" i="3"/>
  <c r="T171" i="3"/>
  <c r="R171" i="3"/>
  <c r="P171" i="3"/>
  <c r="J171" i="3"/>
  <c r="BK169" i="3"/>
  <c r="BI169" i="3"/>
  <c r="BH169" i="3"/>
  <c r="BG169" i="3"/>
  <c r="BF169" i="3"/>
  <c r="BE169" i="3"/>
  <c r="T169" i="3"/>
  <c r="R169" i="3"/>
  <c r="P169" i="3"/>
  <c r="J169" i="3"/>
  <c r="BK167" i="3"/>
  <c r="BI167" i="3"/>
  <c r="BH167" i="3"/>
  <c r="BG167" i="3"/>
  <c r="BF167" i="3"/>
  <c r="BE167" i="3"/>
  <c r="T167" i="3"/>
  <c r="R167" i="3"/>
  <c r="P167" i="3"/>
  <c r="J167" i="3"/>
  <c r="BK165" i="3"/>
  <c r="BI165" i="3"/>
  <c r="BH165" i="3"/>
  <c r="BG165" i="3"/>
  <c r="BF165" i="3"/>
  <c r="BE165" i="3"/>
  <c r="T165" i="3"/>
  <c r="R165" i="3"/>
  <c r="P165" i="3"/>
  <c r="J165" i="3"/>
  <c r="BK163" i="3"/>
  <c r="BI163" i="3"/>
  <c r="BH163" i="3"/>
  <c r="BG163" i="3"/>
  <c r="BF163" i="3"/>
  <c r="BE163" i="3"/>
  <c r="T163" i="3"/>
  <c r="R163" i="3"/>
  <c r="P163" i="3"/>
  <c r="J163" i="3"/>
  <c r="BK161" i="3"/>
  <c r="BI161" i="3"/>
  <c r="BH161" i="3"/>
  <c r="BG161" i="3"/>
  <c r="BF161" i="3"/>
  <c r="BE161" i="3"/>
  <c r="T161" i="3"/>
  <c r="R161" i="3"/>
  <c r="P161" i="3"/>
  <c r="J161" i="3"/>
  <c r="BK159" i="3"/>
  <c r="BI159" i="3"/>
  <c r="BH159" i="3"/>
  <c r="BG159" i="3"/>
  <c r="BF159" i="3"/>
  <c r="BE159" i="3"/>
  <c r="T159" i="3"/>
  <c r="R159" i="3"/>
  <c r="P159" i="3"/>
  <c r="J159" i="3"/>
  <c r="BK157" i="3"/>
  <c r="BI157" i="3"/>
  <c r="BH157" i="3"/>
  <c r="BG157" i="3"/>
  <c r="BF157" i="3"/>
  <c r="BE157" i="3"/>
  <c r="T157" i="3"/>
  <c r="R157" i="3"/>
  <c r="P157" i="3"/>
  <c r="J157" i="3"/>
  <c r="BK155" i="3"/>
  <c r="BI155" i="3"/>
  <c r="BH155" i="3"/>
  <c r="BG155" i="3"/>
  <c r="BF155" i="3"/>
  <c r="BE155" i="3"/>
  <c r="T155" i="3"/>
  <c r="R155" i="3"/>
  <c r="P155" i="3"/>
  <c r="J155" i="3"/>
  <c r="BK153" i="3"/>
  <c r="BI153" i="3"/>
  <c r="BH153" i="3"/>
  <c r="BG153" i="3"/>
  <c r="BF153" i="3"/>
  <c r="BE153" i="3"/>
  <c r="T153" i="3"/>
  <c r="R153" i="3"/>
  <c r="P153" i="3"/>
  <c r="J153" i="3"/>
  <c r="BK151" i="3"/>
  <c r="BI151" i="3"/>
  <c r="BH151" i="3"/>
  <c r="BG151" i="3"/>
  <c r="BF151" i="3"/>
  <c r="BE151" i="3"/>
  <c r="T151" i="3"/>
  <c r="R151" i="3"/>
  <c r="P151" i="3"/>
  <c r="J151" i="3"/>
  <c r="BK149" i="3"/>
  <c r="BI149" i="3"/>
  <c r="BH149" i="3"/>
  <c r="BG149" i="3"/>
  <c r="BF149" i="3"/>
  <c r="BE149" i="3"/>
  <c r="T149" i="3"/>
  <c r="R149" i="3"/>
  <c r="P149" i="3"/>
  <c r="J149" i="3"/>
  <c r="BK147" i="3"/>
  <c r="BI147" i="3"/>
  <c r="BH147" i="3"/>
  <c r="BG147" i="3"/>
  <c r="BF147" i="3"/>
  <c r="BE147" i="3"/>
  <c r="T147" i="3"/>
  <c r="R147" i="3"/>
  <c r="P147" i="3"/>
  <c r="J147" i="3"/>
  <c r="BK145" i="3"/>
  <c r="BI145" i="3"/>
  <c r="BH145" i="3"/>
  <c r="BG145" i="3"/>
  <c r="BF145" i="3"/>
  <c r="BE145" i="3"/>
  <c r="T145" i="3"/>
  <c r="R145" i="3"/>
  <c r="P145" i="3"/>
  <c r="J145" i="3"/>
  <c r="BK143" i="3"/>
  <c r="BI143" i="3"/>
  <c r="BH143" i="3"/>
  <c r="BG143" i="3"/>
  <c r="BF143" i="3"/>
  <c r="BE143" i="3"/>
  <c r="T143" i="3"/>
  <c r="R143" i="3"/>
  <c r="P143" i="3"/>
  <c r="J143" i="3"/>
  <c r="BK141" i="3"/>
  <c r="BI141" i="3"/>
  <c r="BH141" i="3"/>
  <c r="BG141" i="3"/>
  <c r="BF141" i="3"/>
  <c r="BE141" i="3"/>
  <c r="T141" i="3"/>
  <c r="R141" i="3"/>
  <c r="P141" i="3"/>
  <c r="J141" i="3"/>
  <c r="BK139" i="3"/>
  <c r="BI139" i="3"/>
  <c r="BH139" i="3"/>
  <c r="BG139" i="3"/>
  <c r="BF139" i="3"/>
  <c r="BE139" i="3"/>
  <c r="T139" i="3"/>
  <c r="R139" i="3"/>
  <c r="P139" i="3"/>
  <c r="J139" i="3"/>
  <c r="BK137" i="3"/>
  <c r="BI137" i="3"/>
  <c r="BH137" i="3"/>
  <c r="BG137" i="3"/>
  <c r="BF137" i="3"/>
  <c r="BE137" i="3"/>
  <c r="T137" i="3"/>
  <c r="R137" i="3"/>
  <c r="P137" i="3"/>
  <c r="J137" i="3"/>
  <c r="BK135" i="3"/>
  <c r="BI135" i="3"/>
  <c r="BH135" i="3"/>
  <c r="BG135" i="3"/>
  <c r="BF135" i="3"/>
  <c r="BE135" i="3"/>
  <c r="T135" i="3"/>
  <c r="R135" i="3"/>
  <c r="P135" i="3"/>
  <c r="J135" i="3"/>
  <c r="BK133" i="3"/>
  <c r="BI133" i="3"/>
  <c r="BH133" i="3"/>
  <c r="BG133" i="3"/>
  <c r="BF133" i="3"/>
  <c r="BE133" i="3"/>
  <c r="T133" i="3"/>
  <c r="R133" i="3"/>
  <c r="P133" i="3"/>
  <c r="J133" i="3"/>
  <c r="BK131" i="3"/>
  <c r="BI131" i="3"/>
  <c r="BH131" i="3"/>
  <c r="BG131" i="3"/>
  <c r="BF131" i="3"/>
  <c r="BE131" i="3"/>
  <c r="T131" i="3"/>
  <c r="R131" i="3"/>
  <c r="P131" i="3"/>
  <c r="J131" i="3"/>
  <c r="BK129" i="3"/>
  <c r="BI129" i="3"/>
  <c r="BH129" i="3"/>
  <c r="BG129" i="3"/>
  <c r="BF129" i="3"/>
  <c r="BE129" i="3"/>
  <c r="T129" i="3"/>
  <c r="R129" i="3"/>
  <c r="P129" i="3"/>
  <c r="J129" i="3"/>
  <c r="BK127" i="3"/>
  <c r="BI127" i="3"/>
  <c r="BH127" i="3"/>
  <c r="BG127" i="3"/>
  <c r="BF127" i="3"/>
  <c r="BE127" i="3"/>
  <c r="T127" i="3"/>
  <c r="R127" i="3"/>
  <c r="P127" i="3"/>
  <c r="J127" i="3"/>
  <c r="BK125" i="3"/>
  <c r="BI125" i="3"/>
  <c r="BH125" i="3"/>
  <c r="BG125" i="3"/>
  <c r="BF125" i="3"/>
  <c r="BE125" i="3"/>
  <c r="T125" i="3"/>
  <c r="R125" i="3"/>
  <c r="P125" i="3"/>
  <c r="J125" i="3"/>
  <c r="BK124" i="3"/>
  <c r="T124" i="3"/>
  <c r="R124" i="3"/>
  <c r="P124" i="3"/>
  <c r="J124" i="3"/>
  <c r="BK123" i="3"/>
  <c r="T123" i="3"/>
  <c r="R123" i="3"/>
  <c r="P123" i="3"/>
  <c r="J123" i="3"/>
  <c r="BK122" i="3"/>
  <c r="T122" i="3"/>
  <c r="R122" i="3"/>
  <c r="P122" i="3"/>
  <c r="J122" i="3"/>
  <c r="J119" i="3"/>
  <c r="F119" i="3"/>
  <c r="J118" i="3"/>
  <c r="F118" i="3"/>
  <c r="J116" i="3"/>
  <c r="F116" i="3"/>
  <c r="E114" i="3"/>
  <c r="E110" i="3"/>
  <c r="J100" i="3"/>
  <c r="J99" i="3"/>
  <c r="J98" i="3"/>
  <c r="J94" i="3"/>
  <c r="F94" i="3"/>
  <c r="J93" i="3"/>
  <c r="F93" i="3"/>
  <c r="J91" i="3"/>
  <c r="F91" i="3"/>
  <c r="E89" i="3"/>
  <c r="E85" i="3"/>
  <c r="J41" i="3"/>
  <c r="J39" i="3"/>
  <c r="F39" i="3"/>
  <c r="J38" i="3"/>
  <c r="F38" i="3"/>
  <c r="J37" i="3"/>
  <c r="F37" i="3"/>
  <c r="J36" i="3"/>
  <c r="F36" i="3"/>
  <c r="J35" i="3"/>
  <c r="F35" i="3"/>
  <c r="J32" i="3"/>
  <c r="J20" i="3"/>
  <c r="E20" i="3"/>
  <c r="J19" i="3"/>
  <c r="J14" i="3"/>
  <c r="E7" i="3"/>
  <c r="BK288" i="2"/>
  <c r="BI288" i="2"/>
  <c r="BH288" i="2"/>
  <c r="BG288" i="2"/>
  <c r="BF288" i="2"/>
  <c r="BE288" i="2"/>
  <c r="T288" i="2"/>
  <c r="R288" i="2"/>
  <c r="P288" i="2"/>
  <c r="J288" i="2"/>
  <c r="BK287" i="2"/>
  <c r="T287" i="2"/>
  <c r="R287" i="2"/>
  <c r="P287" i="2"/>
  <c r="J287" i="2"/>
  <c r="BK285" i="2"/>
  <c r="BI285" i="2"/>
  <c r="BH285" i="2"/>
  <c r="BG285" i="2"/>
  <c r="BF285" i="2"/>
  <c r="BE285" i="2"/>
  <c r="T285" i="2"/>
  <c r="R285" i="2"/>
  <c r="P285" i="2"/>
  <c r="J285" i="2"/>
  <c r="BK282" i="2"/>
  <c r="BI282" i="2"/>
  <c r="BH282" i="2"/>
  <c r="BG282" i="2"/>
  <c r="BF282" i="2"/>
  <c r="BE282" i="2"/>
  <c r="T282" i="2"/>
  <c r="R282" i="2"/>
  <c r="P282" i="2"/>
  <c r="J282" i="2"/>
  <c r="BK280" i="2"/>
  <c r="BI280" i="2"/>
  <c r="BH280" i="2"/>
  <c r="BG280" i="2"/>
  <c r="BF280" i="2"/>
  <c r="BE280" i="2"/>
  <c r="T280" i="2"/>
  <c r="R280" i="2"/>
  <c r="P280" i="2"/>
  <c r="J280" i="2"/>
  <c r="BK278" i="2"/>
  <c r="BI278" i="2"/>
  <c r="BH278" i="2"/>
  <c r="BG278" i="2"/>
  <c r="BF278" i="2"/>
  <c r="BE278" i="2"/>
  <c r="T278" i="2"/>
  <c r="R278" i="2"/>
  <c r="P278" i="2"/>
  <c r="J278" i="2"/>
  <c r="BK275" i="2"/>
  <c r="BI275" i="2"/>
  <c r="BH275" i="2"/>
  <c r="BG275" i="2"/>
  <c r="BF275" i="2"/>
  <c r="BE275" i="2"/>
  <c r="T275" i="2"/>
  <c r="R275" i="2"/>
  <c r="P275" i="2"/>
  <c r="J275" i="2"/>
  <c r="BK272" i="2"/>
  <c r="BI272" i="2"/>
  <c r="BH272" i="2"/>
  <c r="BG272" i="2"/>
  <c r="BF272" i="2"/>
  <c r="BE272" i="2"/>
  <c r="T272" i="2"/>
  <c r="R272" i="2"/>
  <c r="P272" i="2"/>
  <c r="J272" i="2"/>
  <c r="BK269" i="2"/>
  <c r="BI269" i="2"/>
  <c r="BH269" i="2"/>
  <c r="BG269" i="2"/>
  <c r="BF269" i="2"/>
  <c r="BE269" i="2"/>
  <c r="T269" i="2"/>
  <c r="R269" i="2"/>
  <c r="P269" i="2"/>
  <c r="J269" i="2"/>
  <c r="BK266" i="2"/>
  <c r="BI266" i="2"/>
  <c r="BH266" i="2"/>
  <c r="BG266" i="2"/>
  <c r="BF266" i="2"/>
  <c r="BE266" i="2"/>
  <c r="T266" i="2"/>
  <c r="R266" i="2"/>
  <c r="P266" i="2"/>
  <c r="J266" i="2"/>
  <c r="BK265" i="2"/>
  <c r="T265" i="2"/>
  <c r="R265" i="2"/>
  <c r="P265" i="2"/>
  <c r="J265" i="2"/>
  <c r="BK263" i="2"/>
  <c r="BI263" i="2"/>
  <c r="BH263" i="2"/>
  <c r="BG263" i="2"/>
  <c r="BF263" i="2"/>
  <c r="BE263" i="2"/>
  <c r="T263" i="2"/>
  <c r="R263" i="2"/>
  <c r="P263" i="2"/>
  <c r="J263" i="2"/>
  <c r="BK260" i="2"/>
  <c r="BI260" i="2"/>
  <c r="BH260" i="2"/>
  <c r="BG260" i="2"/>
  <c r="BF260" i="2"/>
  <c r="BE260" i="2"/>
  <c r="T260" i="2"/>
  <c r="R260" i="2"/>
  <c r="P260" i="2"/>
  <c r="J260" i="2"/>
  <c r="BK257" i="2"/>
  <c r="BI257" i="2"/>
  <c r="BH257" i="2"/>
  <c r="BG257" i="2"/>
  <c r="BF257" i="2"/>
  <c r="BE257" i="2"/>
  <c r="T257" i="2"/>
  <c r="R257" i="2"/>
  <c r="P257" i="2"/>
  <c r="J257" i="2"/>
  <c r="BK254" i="2"/>
  <c r="BI254" i="2"/>
  <c r="BH254" i="2"/>
  <c r="BG254" i="2"/>
  <c r="BF254" i="2"/>
  <c r="BE254" i="2"/>
  <c r="T254" i="2"/>
  <c r="R254" i="2"/>
  <c r="P254" i="2"/>
  <c r="J254" i="2"/>
  <c r="BK253" i="2"/>
  <c r="T253" i="2"/>
  <c r="R253" i="2"/>
  <c r="P253" i="2"/>
  <c r="J253" i="2"/>
  <c r="BK251" i="2"/>
  <c r="BI251" i="2"/>
  <c r="BH251" i="2"/>
  <c r="BG251" i="2"/>
  <c r="BF251" i="2"/>
  <c r="BE251" i="2"/>
  <c r="T251" i="2"/>
  <c r="R251" i="2"/>
  <c r="P251" i="2"/>
  <c r="J251" i="2"/>
  <c r="BK241" i="2"/>
  <c r="BI241" i="2"/>
  <c r="BH241" i="2"/>
  <c r="BG241" i="2"/>
  <c r="BF241" i="2"/>
  <c r="BE241" i="2"/>
  <c r="T241" i="2"/>
  <c r="R241" i="2"/>
  <c r="P241" i="2"/>
  <c r="J241" i="2"/>
  <c r="BK240" i="2"/>
  <c r="T240" i="2"/>
  <c r="R240" i="2"/>
  <c r="P240" i="2"/>
  <c r="J240" i="2"/>
  <c r="BK237" i="2"/>
  <c r="BI237" i="2"/>
  <c r="BH237" i="2"/>
  <c r="BG237" i="2"/>
  <c r="BF237" i="2"/>
  <c r="BE237" i="2"/>
  <c r="T237" i="2"/>
  <c r="R237" i="2"/>
  <c r="P237" i="2"/>
  <c r="J237" i="2"/>
  <c r="BK234" i="2"/>
  <c r="BI234" i="2"/>
  <c r="BH234" i="2"/>
  <c r="BG234" i="2"/>
  <c r="BF234" i="2"/>
  <c r="BE234" i="2"/>
  <c r="T234" i="2"/>
  <c r="R234" i="2"/>
  <c r="P234" i="2"/>
  <c r="J234" i="2"/>
  <c r="BK231" i="2"/>
  <c r="BI231" i="2"/>
  <c r="BH231" i="2"/>
  <c r="BG231" i="2"/>
  <c r="BF231" i="2"/>
  <c r="BE231" i="2"/>
  <c r="T231" i="2"/>
  <c r="R231" i="2"/>
  <c r="P231" i="2"/>
  <c r="J231" i="2"/>
  <c r="BK228" i="2"/>
  <c r="BI228" i="2"/>
  <c r="BH228" i="2"/>
  <c r="BG228" i="2"/>
  <c r="BF228" i="2"/>
  <c r="BE228" i="2"/>
  <c r="T228" i="2"/>
  <c r="R228" i="2"/>
  <c r="P228" i="2"/>
  <c r="J228" i="2"/>
  <c r="BK225" i="2"/>
  <c r="BI225" i="2"/>
  <c r="BH225" i="2"/>
  <c r="BG225" i="2"/>
  <c r="BF225" i="2"/>
  <c r="BE225" i="2"/>
  <c r="T225" i="2"/>
  <c r="R225" i="2"/>
  <c r="P225" i="2"/>
  <c r="J225" i="2"/>
  <c r="BK221" i="2"/>
  <c r="BI221" i="2"/>
  <c r="BH221" i="2"/>
  <c r="BG221" i="2"/>
  <c r="BF221" i="2"/>
  <c r="BE221" i="2"/>
  <c r="T221" i="2"/>
  <c r="R221" i="2"/>
  <c r="P221" i="2"/>
  <c r="J221" i="2"/>
  <c r="BK210" i="2"/>
  <c r="BI210" i="2"/>
  <c r="BH210" i="2"/>
  <c r="BG210" i="2"/>
  <c r="BF210" i="2"/>
  <c r="BE210" i="2"/>
  <c r="T210" i="2"/>
  <c r="R210" i="2"/>
  <c r="P210" i="2"/>
  <c r="J210" i="2"/>
  <c r="BK207" i="2"/>
  <c r="BI207" i="2"/>
  <c r="BH207" i="2"/>
  <c r="BG207" i="2"/>
  <c r="BF207" i="2"/>
  <c r="BE207" i="2"/>
  <c r="T207" i="2"/>
  <c r="R207" i="2"/>
  <c r="P207" i="2"/>
  <c r="J207" i="2"/>
  <c r="BK204" i="2"/>
  <c r="BI204" i="2"/>
  <c r="BH204" i="2"/>
  <c r="BG204" i="2"/>
  <c r="BF204" i="2"/>
  <c r="BE204" i="2"/>
  <c r="T204" i="2"/>
  <c r="R204" i="2"/>
  <c r="P204" i="2"/>
  <c r="J204" i="2"/>
  <c r="BK202" i="2"/>
  <c r="BI202" i="2"/>
  <c r="BH202" i="2"/>
  <c r="BG202" i="2"/>
  <c r="BF202" i="2"/>
  <c r="BE202" i="2"/>
  <c r="T202" i="2"/>
  <c r="R202" i="2"/>
  <c r="P202" i="2"/>
  <c r="J202" i="2"/>
  <c r="BK200" i="2"/>
  <c r="BI200" i="2"/>
  <c r="BH200" i="2"/>
  <c r="BG200" i="2"/>
  <c r="BF200" i="2"/>
  <c r="BE200" i="2"/>
  <c r="T200" i="2"/>
  <c r="R200" i="2"/>
  <c r="P200" i="2"/>
  <c r="J200" i="2"/>
  <c r="BK197" i="2"/>
  <c r="BI197" i="2"/>
  <c r="BH197" i="2"/>
  <c r="BG197" i="2"/>
  <c r="BF197" i="2"/>
  <c r="BE197" i="2"/>
  <c r="T197" i="2"/>
  <c r="R197" i="2"/>
  <c r="P197" i="2"/>
  <c r="J197" i="2"/>
  <c r="BK193" i="2"/>
  <c r="BI193" i="2"/>
  <c r="BH193" i="2"/>
  <c r="BG193" i="2"/>
  <c r="BF193" i="2"/>
  <c r="BE193" i="2"/>
  <c r="T193" i="2"/>
  <c r="R193" i="2"/>
  <c r="P193" i="2"/>
  <c r="J193" i="2"/>
  <c r="BK192" i="2"/>
  <c r="T192" i="2"/>
  <c r="R192" i="2"/>
  <c r="P192" i="2"/>
  <c r="J192" i="2"/>
  <c r="BK190" i="2"/>
  <c r="BI190" i="2"/>
  <c r="BH190" i="2"/>
  <c r="BG190" i="2"/>
  <c r="BF190" i="2"/>
  <c r="BE190" i="2"/>
  <c r="T190" i="2"/>
  <c r="R190" i="2"/>
  <c r="P190" i="2"/>
  <c r="J190" i="2"/>
  <c r="BK188" i="2"/>
  <c r="BI188" i="2"/>
  <c r="BH188" i="2"/>
  <c r="BG188" i="2"/>
  <c r="BF188" i="2"/>
  <c r="BE188" i="2"/>
  <c r="T188" i="2"/>
  <c r="R188" i="2"/>
  <c r="P188" i="2"/>
  <c r="J188" i="2"/>
  <c r="BK185" i="2"/>
  <c r="BI185" i="2"/>
  <c r="BH185" i="2"/>
  <c r="BG185" i="2"/>
  <c r="BF185" i="2"/>
  <c r="BE185" i="2"/>
  <c r="T185" i="2"/>
  <c r="R185" i="2"/>
  <c r="P185" i="2"/>
  <c r="J185" i="2"/>
  <c r="BK183" i="2"/>
  <c r="BI183" i="2"/>
  <c r="BH183" i="2"/>
  <c r="BG183" i="2"/>
  <c r="BF183" i="2"/>
  <c r="BE183" i="2"/>
  <c r="T183" i="2"/>
  <c r="R183" i="2"/>
  <c r="P183" i="2"/>
  <c r="J183" i="2"/>
  <c r="BK180" i="2"/>
  <c r="BI180" i="2"/>
  <c r="BH180" i="2"/>
  <c r="BG180" i="2"/>
  <c r="BF180" i="2"/>
  <c r="BE180" i="2"/>
  <c r="T180" i="2"/>
  <c r="R180" i="2"/>
  <c r="P180" i="2"/>
  <c r="J180" i="2"/>
  <c r="BK176" i="2"/>
  <c r="BI176" i="2"/>
  <c r="BH176" i="2"/>
  <c r="BG176" i="2"/>
  <c r="BF176" i="2"/>
  <c r="BE176" i="2"/>
  <c r="T176" i="2"/>
  <c r="R176" i="2"/>
  <c r="P176" i="2"/>
  <c r="J176" i="2"/>
  <c r="BK172" i="2"/>
  <c r="BI172" i="2"/>
  <c r="BH172" i="2"/>
  <c r="BG172" i="2"/>
  <c r="BF172" i="2"/>
  <c r="BE172" i="2"/>
  <c r="T172" i="2"/>
  <c r="R172" i="2"/>
  <c r="P172" i="2"/>
  <c r="J172" i="2"/>
  <c r="BK169" i="2"/>
  <c r="BI169" i="2"/>
  <c r="BH169" i="2"/>
  <c r="BG169" i="2"/>
  <c r="BF169" i="2"/>
  <c r="BE169" i="2"/>
  <c r="T169" i="2"/>
  <c r="R169" i="2"/>
  <c r="P169" i="2"/>
  <c r="J169" i="2"/>
  <c r="BK165" i="2"/>
  <c r="BI165" i="2"/>
  <c r="BH165" i="2"/>
  <c r="BG165" i="2"/>
  <c r="BF165" i="2"/>
  <c r="BE165" i="2"/>
  <c r="T165" i="2"/>
  <c r="R165" i="2"/>
  <c r="P165" i="2"/>
  <c r="J165" i="2"/>
  <c r="BK163" i="2"/>
  <c r="BI163" i="2"/>
  <c r="BH163" i="2"/>
  <c r="BG163" i="2"/>
  <c r="BF163" i="2"/>
  <c r="BE163" i="2"/>
  <c r="T163" i="2"/>
  <c r="R163" i="2"/>
  <c r="P163" i="2"/>
  <c r="J163" i="2"/>
  <c r="BK160" i="2"/>
  <c r="BI160" i="2"/>
  <c r="BH160" i="2"/>
  <c r="BG160" i="2"/>
  <c r="BF160" i="2"/>
  <c r="BE160" i="2"/>
  <c r="T160" i="2"/>
  <c r="R160" i="2"/>
  <c r="P160" i="2"/>
  <c r="J160" i="2"/>
  <c r="BK157" i="2"/>
  <c r="BI157" i="2"/>
  <c r="BH157" i="2"/>
  <c r="BG157" i="2"/>
  <c r="BF157" i="2"/>
  <c r="BE157" i="2"/>
  <c r="T157" i="2"/>
  <c r="R157" i="2"/>
  <c r="P157" i="2"/>
  <c r="J157" i="2"/>
  <c r="BK155" i="2"/>
  <c r="BI155" i="2"/>
  <c r="BH155" i="2"/>
  <c r="BG155" i="2"/>
  <c r="BF155" i="2"/>
  <c r="BE155" i="2"/>
  <c r="T155" i="2"/>
  <c r="R155" i="2"/>
  <c r="P155" i="2"/>
  <c r="J155" i="2"/>
  <c r="BK153" i="2"/>
  <c r="BI153" i="2"/>
  <c r="BH153" i="2"/>
  <c r="BG153" i="2"/>
  <c r="BF153" i="2"/>
  <c r="BE153" i="2"/>
  <c r="T153" i="2"/>
  <c r="R153" i="2"/>
  <c r="P153" i="2"/>
  <c r="J153" i="2"/>
  <c r="BK150" i="2"/>
  <c r="BI150" i="2"/>
  <c r="BH150" i="2"/>
  <c r="BG150" i="2"/>
  <c r="BF150" i="2"/>
  <c r="BE150" i="2"/>
  <c r="T150" i="2"/>
  <c r="R150" i="2"/>
  <c r="P150" i="2"/>
  <c r="J150" i="2"/>
  <c r="BK147" i="2"/>
  <c r="BI147" i="2"/>
  <c r="BH147" i="2"/>
  <c r="BG147" i="2"/>
  <c r="BF147" i="2"/>
  <c r="BE147" i="2"/>
  <c r="T147" i="2"/>
  <c r="R147" i="2"/>
  <c r="P147" i="2"/>
  <c r="J147" i="2"/>
  <c r="BK145" i="2"/>
  <c r="BI145" i="2"/>
  <c r="BH145" i="2"/>
  <c r="BG145" i="2"/>
  <c r="BF145" i="2"/>
  <c r="BE145" i="2"/>
  <c r="T145" i="2"/>
  <c r="R145" i="2"/>
  <c r="P145" i="2"/>
  <c r="J145" i="2"/>
  <c r="BK143" i="2"/>
  <c r="BI143" i="2"/>
  <c r="BH143" i="2"/>
  <c r="BG143" i="2"/>
  <c r="BF143" i="2"/>
  <c r="BE143" i="2"/>
  <c r="T143" i="2"/>
  <c r="R143" i="2"/>
  <c r="P143" i="2"/>
  <c r="J143" i="2"/>
  <c r="BK141" i="2"/>
  <c r="BI141" i="2"/>
  <c r="BH141" i="2"/>
  <c r="BG141" i="2"/>
  <c r="BF141" i="2"/>
  <c r="BE141" i="2"/>
  <c r="T141" i="2"/>
  <c r="R141" i="2"/>
  <c r="P141" i="2"/>
  <c r="J141" i="2"/>
  <c r="BK138" i="2"/>
  <c r="BI138" i="2"/>
  <c r="BH138" i="2"/>
  <c r="BG138" i="2"/>
  <c r="BF138" i="2"/>
  <c r="BE138" i="2"/>
  <c r="T138" i="2"/>
  <c r="R138" i="2"/>
  <c r="P138" i="2"/>
  <c r="J138" i="2"/>
  <c r="BK135" i="2"/>
  <c r="BI135" i="2"/>
  <c r="BH135" i="2"/>
  <c r="BG135" i="2"/>
  <c r="BF135" i="2"/>
  <c r="BE135" i="2"/>
  <c r="T135" i="2"/>
  <c r="R135" i="2"/>
  <c r="P135" i="2"/>
  <c r="J135" i="2"/>
  <c r="BK132" i="2"/>
  <c r="BI132" i="2"/>
  <c r="BH132" i="2"/>
  <c r="BG132" i="2"/>
  <c r="BF132" i="2"/>
  <c r="BE132" i="2"/>
  <c r="T132" i="2"/>
  <c r="R132" i="2"/>
  <c r="P132" i="2"/>
  <c r="J132" i="2"/>
  <c r="BK130" i="2"/>
  <c r="BI130" i="2"/>
  <c r="BH130" i="2"/>
  <c r="BG130" i="2"/>
  <c r="BF130" i="2"/>
  <c r="BE130" i="2"/>
  <c r="T130" i="2"/>
  <c r="R130" i="2"/>
  <c r="P130" i="2"/>
  <c r="J130" i="2"/>
  <c r="BK129" i="2"/>
  <c r="T129" i="2"/>
  <c r="R129" i="2"/>
  <c r="P129" i="2"/>
  <c r="J129" i="2"/>
  <c r="BK128" i="2"/>
  <c r="T128" i="2"/>
  <c r="R128" i="2"/>
  <c r="P128" i="2"/>
  <c r="J128" i="2"/>
  <c r="BK127" i="2"/>
  <c r="T127" i="2"/>
  <c r="R127" i="2"/>
  <c r="P127" i="2"/>
  <c r="J127" i="2"/>
  <c r="J124" i="2"/>
  <c r="F124" i="2"/>
  <c r="J123" i="2"/>
  <c r="F123" i="2"/>
  <c r="J121" i="2"/>
  <c r="F121" i="2"/>
  <c r="E119" i="2"/>
  <c r="E115" i="2"/>
  <c r="J105" i="2"/>
  <c r="J104" i="2"/>
  <c r="J103" i="2"/>
  <c r="J102" i="2"/>
  <c r="J101" i="2"/>
  <c r="J100" i="2"/>
  <c r="J99" i="2"/>
  <c r="J98" i="2"/>
  <c r="J94" i="2"/>
  <c r="F94" i="2"/>
  <c r="J93" i="2"/>
  <c r="F93" i="2"/>
  <c r="J91" i="2"/>
  <c r="F91" i="2"/>
  <c r="E89" i="2"/>
  <c r="E85" i="2"/>
  <c r="J41" i="2"/>
  <c r="J39" i="2"/>
  <c r="F39" i="2"/>
  <c r="J38" i="2"/>
  <c r="F38" i="2"/>
  <c r="J37" i="2"/>
  <c r="F37" i="2"/>
  <c r="J36" i="2"/>
  <c r="F36" i="2"/>
  <c r="J35" i="2"/>
  <c r="F35" i="2"/>
  <c r="J32" i="2"/>
  <c r="J20" i="2"/>
  <c r="E20" i="2"/>
  <c r="J19" i="2"/>
  <c r="J14" i="2"/>
  <c r="E7" i="2"/>
  <c r="BD99" i="1"/>
  <c r="BC99" i="1"/>
  <c r="BB99" i="1"/>
  <c r="BA99" i="1"/>
  <c r="AZ99" i="1"/>
  <c r="AY99" i="1"/>
  <c r="AX99" i="1"/>
  <c r="AW99" i="1"/>
  <c r="AV99" i="1"/>
  <c r="AU99" i="1"/>
  <c r="AT99" i="1"/>
  <c r="AN99" i="1"/>
  <c r="AG99" i="1"/>
  <c r="AX98" i="1"/>
  <c r="BD97" i="1"/>
  <c r="BC97" i="1"/>
  <c r="BB97" i="1"/>
  <c r="BA97" i="1"/>
  <c r="AZ97" i="1"/>
  <c r="AY97" i="1"/>
  <c r="AX97" i="1"/>
  <c r="AW97" i="1"/>
  <c r="AV97" i="1"/>
  <c r="AU97" i="1"/>
  <c r="AT97" i="1"/>
  <c r="AN97" i="1"/>
  <c r="AG97" i="1"/>
  <c r="BD96" i="1"/>
  <c r="BC96" i="1"/>
  <c r="BB96" i="1"/>
  <c r="BA96" i="1"/>
  <c r="AZ96" i="1"/>
  <c r="AY96" i="1"/>
  <c r="AX96" i="1"/>
  <c r="AW96" i="1"/>
  <c r="AV96" i="1"/>
  <c r="AU96" i="1"/>
  <c r="AT96" i="1"/>
  <c r="AN96" i="1"/>
  <c r="AG96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N95" i="1"/>
  <c r="AG95" i="1"/>
  <c r="AS94" i="1"/>
  <c r="AM90" i="1"/>
  <c r="L90" i="1"/>
  <c r="AM89" i="1"/>
  <c r="L89" i="1"/>
  <c r="AM87" i="1"/>
  <c r="L87" i="1"/>
  <c r="L85" i="1"/>
  <c r="L84" i="1"/>
  <c r="J128" i="4" l="1"/>
  <c r="J98" i="4" s="1"/>
  <c r="BK127" i="4"/>
  <c r="J222" i="4"/>
  <c r="J104" i="4" s="1"/>
  <c r="BK221" i="4"/>
  <c r="J221" i="4" s="1"/>
  <c r="J103" i="4" s="1"/>
  <c r="R127" i="4"/>
  <c r="R126" i="4" s="1"/>
  <c r="T126" i="4"/>
  <c r="J33" i="4"/>
  <c r="AV98" i="1" s="1"/>
  <c r="AT98" i="1" s="1"/>
  <c r="J120" i="4"/>
  <c r="E85" i="4"/>
  <c r="F33" i="4"/>
  <c r="AZ98" i="1" s="1"/>
  <c r="AZ94" i="1" s="1"/>
  <c r="AV94" i="1" s="1"/>
  <c r="F123" i="4"/>
  <c r="BK227" i="4"/>
  <c r="J227" i="4" s="1"/>
  <c r="J105" i="4" s="1"/>
  <c r="W32" i="1"/>
  <c r="AY94" i="1"/>
  <c r="W31" i="1"/>
  <c r="AX94" i="1"/>
  <c r="W30" i="1"/>
  <c r="AW94" i="1"/>
  <c r="AK30" i="1" s="1"/>
  <c r="W29" i="1" l="1"/>
  <c r="BK126" i="4"/>
  <c r="J126" i="4" s="1"/>
  <c r="J127" i="4"/>
  <c r="J97" i="4" s="1"/>
  <c r="AT94" i="1"/>
  <c r="AK29" i="1"/>
  <c r="J96" i="4" l="1"/>
  <c r="J30" i="4"/>
  <c r="AG98" i="1" l="1"/>
  <c r="J39" i="4"/>
  <c r="AG94" i="1" l="1"/>
  <c r="AN98" i="1"/>
  <c r="AK26" i="1" l="1"/>
  <c r="AK35" i="1" s="1"/>
  <c r="AN94" i="1"/>
</calcChain>
</file>

<file path=xl/sharedStrings.xml><?xml version="1.0" encoding="utf-8"?>
<sst xmlns="http://schemas.openxmlformats.org/spreadsheetml/2006/main" count="4848" uniqueCount="845">
  <si>
    <t>Export Komplet</t>
  </si>
  <si>
    <t/>
  </si>
  <si>
    <t>2.0</t>
  </si>
  <si>
    <t>False</t>
  </si>
  <si>
    <t>{056ba005-8b77-4b76-a9fd-7aa1358a5e3f}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</si>
  <si>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</si>
  <si>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</si>
  <si>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</si>
  <si>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</si>
  <si>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</si>
  <si>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</si>
  <si>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</si>
  <si>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</si>
  <si>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</si>
  <si>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Stavenik2601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</si>
  <si>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</si>
  <si>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</si>
  <si>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CHODNÍKU NA UL. VSETÍNSKÁ VE VALAŠSKÉM MEZIŘÍČÍ</t>
  </si>
  <si>
    <t>KSO:</t>
  </si>
  <si>
    <t>CC-CZ:</t>
  </si>
  <si>
    <t>Místo:</t>
  </si>
  <si>
    <t>Valašské Meziříčí</t>
  </si>
  <si>
    <t>Datum:</t>
  </si>
  <si>
    <t>4. 2. 2026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</si>
  <si>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</si>
  <si>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</si>
  <si>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</si>
  <si>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</si>
  <si>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</si>
  <si>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</si>
  <si>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</si>
  <si>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>Staveník Petr Poličná 407, 757 01 Valašské Meziříč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</si>
  <si>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</si>
  <si>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</si>
  <si>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</si>
  <si>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</si>
  <si>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</si>
  <si>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</si>
  <si>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</si>
  <si>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</si>
  <si>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</si>
  <si>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</si>
  <si>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</si>
  <si>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</si>
  <si>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</si>
  <si>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</si>
  <si>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</si>
  <si>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</si>
  <si>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</si>
  <si>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</si>
  <si>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</si>
  <si>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</si>
  <si>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</si>
  <si>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</si>
  <si>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</si>
  <si>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</si>
  <si>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</si>
  <si>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</si>
  <si>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</si>
  <si>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</si>
  <si>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</si>
  <si>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</si>
  <si>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</si>
  <si>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</si>
  <si>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</si>
  <si>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</si>
  <si>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</si>
  <si>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</si>
  <si>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</si>
  <si>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</si>
  <si>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</si>
  <si>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</si>
  <si>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</si>
  <si>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</si>
  <si>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</si>
  <si>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</si>
  <si>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</si>
  <si>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</si>
  <si>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</si>
  <si>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</si>
  <si>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</si>
  <si>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Rekonstrukce chodníku</t>
  </si>
  <si>
    <t>STA</t>
  </si>
  <si>
    <t>1</t>
  </si>
  <si>
    <t>{c36877ec-9c1f-43f8-a26b-0a070ddb8833}</t>
  </si>
  <si>
    <t>2</t>
  </si>
  <si>
    <t>/</t>
  </si>
  <si>
    <t>100</t>
  </si>
  <si>
    <t>SO 100 Chodník</t>
  </si>
  <si>
    <t>Soupis</t>
  </si>
  <si>
    <t>{dcee5e87-4fcd-4735-9d57-8f6dd94c22f9}</t>
  </si>
  <si>
    <t>400</t>
  </si>
  <si>
    <t>SO 400 Veřejné osvětlení</t>
  </si>
  <si>
    <t>{479d2e90-abc9-4ed4-9d37-293df95d32cf}</t>
  </si>
  <si>
    <t>02</t>
  </si>
  <si>
    <t>Oprava chodníku</t>
  </si>
  <si>
    <t>{9dd1f7d8-cf39-4b07-a014-1ede67c2b5af}</t>
  </si>
  <si>
    <t>03</t>
  </si>
  <si>
    <t>Vedlejší rozpočtové náklady</t>
  </si>
  <si>
    <t>{5261593a-3db8-4876-bc11-d4c9c5ac1052}</t>
  </si>
  <si>
    <t>2,925</t>
  </si>
  <si>
    <t>n</t>
  </si>
  <si>
    <t>5,835</t>
  </si>
  <si>
    <t>KRYCÍ LIST SOUPISU PRACÍ</t>
  </si>
  <si>
    <t>sut1</t>
  </si>
  <si>
    <t>215,132</t>
  </si>
  <si>
    <t>sut</t>
  </si>
  <si>
    <t>347,227</t>
  </si>
  <si>
    <t>Objekt:</t>
  </si>
  <si>
    <t>01 - Rekonstrukce chodníku</t>
  </si>
  <si>
    <t>Soupis:</t>
  </si>
  <si>
    <t>100 - SO 100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</si>
  <si>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</si>
  <si>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</si>
  <si>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</si>
  <si>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</si>
  <si>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</si>
  <si>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</si>
  <si>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</si>
  <si>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</si>
  <si>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</si>
  <si>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</si>
  <si>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</si>
  <si>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</si>
  <si>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</si>
  <si>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</si>
  <si>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</si>
  <si>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</si>
  <si>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</si>
  <si>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</si>
  <si>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</si>
  <si>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</si>
  <si>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</si>
  <si>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</si>
  <si>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</si>
  <si>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</si>
  <si>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</si>
  <si>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</si>
  <si>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</si>
  <si>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</si>
  <si>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</si>
  <si>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</si>
  <si>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</si>
  <si>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</si>
  <si>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</si>
  <si>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2026 01</t>
  </si>
  <si>
    <t>4</t>
  </si>
  <si>
    <t>-87232419</t>
  </si>
  <si>
    <t>PP</t>
  </si>
  <si>
    <t>Spálení proutí, klestu z prořezávek a odstraněných křovin pro jakoukoliv dřevinu</t>
  </si>
  <si>
    <t>111211101</t>
  </si>
  <si>
    <t>Odstranění křovin a stromů průměru kmene do 100 mm i s kořeny sklonu terénu do 1:5 ručně</t>
  </si>
  <si>
    <t>1026569949</t>
  </si>
  <si>
    <t>Odstranění křovin a stromů s odstraněním kořenů ručně průměru kmene do 100 mm jakékoliv plochy v rovině nebo ve svahu o sklonu do 1:5</t>
  </si>
  <si>
    <t>VV</t>
  </si>
  <si>
    <t>10,0*1,0</t>
  </si>
  <si>
    <t>3</t>
  </si>
  <si>
    <t>113106142</t>
  </si>
  <si>
    <t>Rozebrání dlažeb z betonových nebo kamenných dlaždic komunikací pro pěší strojně pl přes 50 m2</t>
  </si>
  <si>
    <t>874472928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</si>
  <si>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</si>
  <si>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88,7+15,5+28,6+202,2</t>
  </si>
  <si>
    <t>113106144</t>
  </si>
  <si>
    <t>Rozebrání dlažeb ze zámkových dlaždic komunikací pro pěší strojně pl přes 50 m2</t>
  </si>
  <si>
    <t>303366665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</si>
  <si>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</si>
  <si>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265,8+157,9</t>
  </si>
  <si>
    <t>5</t>
  </si>
  <si>
    <t>113107223</t>
  </si>
  <si>
    <t>Odstranění podkladu z kameniva drceného tl přes 200 do 300 mm strojně pl přes 200 m2</t>
  </si>
  <si>
    <t>-1652313360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</si>
  <si>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</si>
  <si>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6</t>
  </si>
  <si>
    <t>-135884188</t>
  </si>
  <si>
    <t>7</t>
  </si>
  <si>
    <t>113107323</t>
  </si>
  <si>
    <t>Odstranění podkladu z kameniva drceného tl přes 200 do 300 mm strojně pl do 50 m2</t>
  </si>
  <si>
    <t>-1347647417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</si>
  <si>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</si>
  <si>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8</t>
  </si>
  <si>
    <t>113107342</t>
  </si>
  <si>
    <t>Odstranění podkladu živičného tl přes 50 do 100 mm strojně pl do 50 m2</t>
  </si>
  <si>
    <t>2045110442</t>
  </si>
  <si>
    <t>Odstranění podkladů nebo krytů strojně plochy jednotlivě do 50 m2 s přemístěním hmot na skládku na vzdálenost do 3 m nebo s naložením na dopravní prostředek živičných, o tl. vrstvy přes 50 do 100 mm</t>
  </si>
  <si>
    <t>10,9+9,4</t>
  </si>
  <si>
    <t>9</t>
  </si>
  <si>
    <t>113202111</t>
  </si>
  <si>
    <t>Vytrhání obrub krajníků obrubníků stojatých</t>
  </si>
  <si>
    <t>m</t>
  </si>
  <si>
    <t>993882985</t>
  </si>
  <si>
    <t>Vytrhání obrub s vybouráním lože, s přemístěním hmot na skládku na vzdálenost do 3 m nebo s naložením na dopravní prostředek z krajníků nebo obrubníků stojatých</t>
  </si>
  <si>
    <t>22,0+12,1+19,2+10,1+17,7</t>
  </si>
  <si>
    <t>10</t>
  </si>
  <si>
    <t>119003211</t>
  </si>
  <si>
    <t>Mobilní plotová zábrana s reflexním pásem výšky do 1,5 m pro zabezpečení výkopu zřízení</t>
  </si>
  <si>
    <t>25824169</t>
  </si>
  <si>
    <t>Pomocné konstrukce při zabezpečení výkopu svislé ocelové mobilní oplocení, výšky do 1,5 m panely s reflexními signalizačními pruhy zřízení</t>
  </si>
  <si>
    <t>11</t>
  </si>
  <si>
    <t>119003212</t>
  </si>
  <si>
    <t>Mobilní plotová zábrana s reflexním pásem výšky do 1,5 m pro zabezpečení výkopu odstranění</t>
  </si>
  <si>
    <t>-270171498</t>
  </si>
  <si>
    <t>Pomocné konstrukce při zabezpečení výkopu svislé ocelové mobilní oplocení, výšky do 1,5 m panely s reflexními signalizačními pruhy odstranění</t>
  </si>
  <si>
    <t>121112003</t>
  </si>
  <si>
    <t>Sejmutí ornice tl vrstvy do 200 mm ručně</t>
  </si>
  <si>
    <t>-2017647941</t>
  </si>
  <si>
    <t>Sejmutí ornice ručně při souvislé ploše, tl. vrstvy do 200 mm</t>
  </si>
  <si>
    <t>or</t>
  </si>
  <si>
    <t>11,7</t>
  </si>
  <si>
    <t>13</t>
  </si>
  <si>
    <t>122251101</t>
  </si>
  <si>
    <t>Odkopávky a prokopávky nezapažené v hornině třídy těžitelnosti I skupiny 3 objem do 20 m3 strojně</t>
  </si>
  <si>
    <t>m3</t>
  </si>
  <si>
    <t>1186672696</t>
  </si>
  <si>
    <t>Odkopávky a prokopávky nezapažené strojně v hornině třídy těžitelnosti I skupiny 3 do 20 m3</t>
  </si>
  <si>
    <t>11,7*0,25</t>
  </si>
  <si>
    <t>14</t>
  </si>
  <si>
    <t>162301501</t>
  </si>
  <si>
    <t>Vodorovné přemístění křovin do 5 km D kmene do 100 mm</t>
  </si>
  <si>
    <t>448543833</t>
  </si>
  <si>
    <t>Vodorovné přemístění smýcených křovin do průměru kmene 100 mm na vzdálenost do 5 000 m</t>
  </si>
  <si>
    <t>15</t>
  </si>
  <si>
    <t>162751117</t>
  </si>
  <si>
    <t>Vodorovné přemístění přes 9 000 do 10000 m výkopku/sypaniny z horniny třídy těžitelnosti I skupiny 1 až 3</t>
  </si>
  <si>
    <t>-1700734812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</si>
  <si>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</si>
  <si>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dovoz zeminy pro násypy</t>
  </si>
  <si>
    <t>16</t>
  </si>
  <si>
    <t>167151101</t>
  </si>
  <si>
    <t>Nakládání výkopku z hornin třídy těžitelnosti I skupiny 1 až 3 do 100 m3</t>
  </si>
  <si>
    <t>2053689728</t>
  </si>
  <si>
    <t>Nakládání, skládání a překládání neulehlého výkopku nebo sypaniny strojně nakládání, množství do 100 m3, z horniny třídy těžitelnosti I, skupiny 1 až 3</t>
  </si>
  <si>
    <t>17</t>
  </si>
  <si>
    <t>171151103</t>
  </si>
  <si>
    <t>Uložení sypaniny z hornin soudržných do násypů zhutněných strojně</t>
  </si>
  <si>
    <t>371743700</t>
  </si>
  <si>
    <t>Uložení sypanin do násypů strojně s rozprostřením sypaniny ve vrstvách a s hrubým urovnáním zhutněných z hornin soudržných jakékoliv třídy těžitelnosti</t>
  </si>
  <si>
    <t>doplnění  zeminy  podél obrubníků</t>
  </si>
  <si>
    <t>(17,8+21,1)*0,5*0,3</t>
  </si>
  <si>
    <t>18</t>
  </si>
  <si>
    <t>181111131</t>
  </si>
  <si>
    <t>Plošná úprava terénu do 500 m2 zemina skupiny 1 až 4 nerovnosti přes 150 do 200 mm v rovinně a svahu do 1:5</t>
  </si>
  <si>
    <t>1631578430</t>
  </si>
  <si>
    <t>Plošná úprava terénu v zemině skupiny 1 až 4 s urovnáním povrchu bez doplnění ornice souvislé plochy do 500 m2 při nerovnostech terénu přes 150 do 200 mm v rovině nebo na svahu do 1:5</t>
  </si>
  <si>
    <t>17,8+21,1</t>
  </si>
  <si>
    <t>40</t>
  </si>
  <si>
    <t>19</t>
  </si>
  <si>
    <t>181152302</t>
  </si>
  <si>
    <t>Úprava pláně pro silnice a dálnice v zářezech se zhutněním</t>
  </si>
  <si>
    <t>-243428583</t>
  </si>
  <si>
    <t>Úprava pláně na stavbách silnic a dálnic strojně v zářezech mimo skalních se zhutněním</t>
  </si>
  <si>
    <t>889,6</t>
  </si>
  <si>
    <t>20</t>
  </si>
  <si>
    <t>181411131</t>
  </si>
  <si>
    <t>Založení parkového trávníku výsevem pl do 1000 m2 v rovině a ve svahu do 1:5</t>
  </si>
  <si>
    <t>-586007144</t>
  </si>
  <si>
    <t>Založení trávníku na půdě předem připravené plochy do 1000 m2 výsevem včetně utažení parkového v rovině nebo na svahu do 1:5</t>
  </si>
  <si>
    <t>M</t>
  </si>
  <si>
    <t>00572410</t>
  </si>
  <si>
    <t>osivo směs travní parková</t>
  </si>
  <si>
    <t>kg</t>
  </si>
  <si>
    <t>-632498731</t>
  </si>
  <si>
    <t>40*0,02 'Přepočtené koeficientem množství</t>
  </si>
  <si>
    <t>22</t>
  </si>
  <si>
    <t>183403153</t>
  </si>
  <si>
    <t>Obdělání půdy hrabáním v rovině a svahu do 1:5</t>
  </si>
  <si>
    <t>1128603210</t>
  </si>
  <si>
    <t>Obdělání půdy hrabáním v rovině nebo na svahu do 1:5</t>
  </si>
  <si>
    <t>23</t>
  </si>
  <si>
    <t>183403161</t>
  </si>
  <si>
    <t>Obdělání půdy válením v rovině a svahu do 1:5</t>
  </si>
  <si>
    <t>1282354711</t>
  </si>
  <si>
    <t>Obdělání půdy válením v rovině nebo na svahu do 1:5</t>
  </si>
  <si>
    <t>Komunikace pozemní</t>
  </si>
  <si>
    <t>24</t>
  </si>
  <si>
    <t>564831011</t>
  </si>
  <si>
    <t>Podklad ze štěrkodrtě ŠD plochy do 100 m2 tl 100 mm</t>
  </si>
  <si>
    <t>1547306790</t>
  </si>
  <si>
    <t>Podklad ze štěrkodrti ŠD s rozprostřením a zhutněním plochy jednotlivě do 100 m2, po zhutnění tl. 100 mm</t>
  </si>
  <si>
    <t>pod obrubník</t>
  </si>
  <si>
    <t>105,1*0,3</t>
  </si>
  <si>
    <t>25</t>
  </si>
  <si>
    <t>564831111</t>
  </si>
  <si>
    <t>Podklad ze štěrkodrtě ŠD plochy přes 100 m2 tl 100 mm</t>
  </si>
  <si>
    <t>1644560266</t>
  </si>
  <si>
    <t>Podklad ze štěrkodrti ŠD s rozprostřením a zhutněním plochy přes 100 m2, po zhutnění tl. 100 mm</t>
  </si>
  <si>
    <t>101,5</t>
  </si>
  <si>
    <t>26</t>
  </si>
  <si>
    <t>564871111</t>
  </si>
  <si>
    <t>Podklad ze štěrkodrtě ŠD plochy přes 100 m2 tl 250 mm</t>
  </si>
  <si>
    <t>1120372850</t>
  </si>
  <si>
    <t>Podklad ze štěrkodrti ŠD s rozprostřením a zhutněním plochy přes 100 m2, po zhutnění tl. 250 mm</t>
  </si>
  <si>
    <t>27</t>
  </si>
  <si>
    <t>567122114</t>
  </si>
  <si>
    <t>Podklad ze směsi stmelené cementem SC C 8/10 tl 150 mm</t>
  </si>
  <si>
    <t>-775139604</t>
  </si>
  <si>
    <t>Podklad ze směsi stmelené cementem SC bez dilatačních spár, s rozprostřením a zhutněním SC C 8/10, po zhutnění tl. 150 mm</t>
  </si>
  <si>
    <t>28</t>
  </si>
  <si>
    <t>596211113</t>
  </si>
  <si>
    <t>Kladení zámkové dlažby komunikací pro pěší ručně tl 60 mm skupiny A pl přes 300 m2</t>
  </si>
  <si>
    <t>-63275202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</si>
  <si>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</si>
  <si>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718,1</t>
  </si>
  <si>
    <t>29</t>
  </si>
  <si>
    <t>PSB.14010300</t>
  </si>
  <si>
    <t>HOLLAND I (Hladký Přírodní) 200x100x60</t>
  </si>
  <si>
    <t>1349689547</t>
  </si>
  <si>
    <t>718,1*1,01 'Přepočtené koeficientem množství</t>
  </si>
  <si>
    <t>30</t>
  </si>
  <si>
    <t>596211211</t>
  </si>
  <si>
    <t>Kladení zámkové dlažby komunikací pro pěší ručně tl 80 mm skupiny A pl přes 50 do 100 m2</t>
  </si>
  <si>
    <t>-680812486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</si>
  <si>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50 do 100 m2</t>
  </si>
  <si>
    <t>dlažba</t>
  </si>
  <si>
    <t>8,8+4,8+5,4+8,2+4,8+5,1+4,3+3,2+3,2</t>
  </si>
  <si>
    <t>se speciál.hmatovou úpravou</t>
  </si>
  <si>
    <t>4,5+1,5+1,8+2,5+1,5+3,8+1,6*2+1,5</t>
  </si>
  <si>
    <t>rovinná bez zkosené hrany</t>
  </si>
  <si>
    <t>7,4+1,6+1,7+2,3+1,6+6,3+1,6*3</t>
  </si>
  <si>
    <t>nevidomé</t>
  </si>
  <si>
    <t>3,5+4,2</t>
  </si>
  <si>
    <t>Součet</t>
  </si>
  <si>
    <t>31</t>
  </si>
  <si>
    <t>PSB.14012600</t>
  </si>
  <si>
    <t>HOLLAND I (Hladký Přírodní) 200x100x80</t>
  </si>
  <si>
    <t>1907217553</t>
  </si>
  <si>
    <t>47,8</t>
  </si>
  <si>
    <t>47,8*1,03 'Přepočtené koeficientem množství</t>
  </si>
  <si>
    <t>32</t>
  </si>
  <si>
    <t>59245030.1</t>
  </si>
  <si>
    <t>dlažba skladebná betonová 200x200mm tl 80mm přírodní - bez zkosené hrany</t>
  </si>
  <si>
    <t>1073351409</t>
  </si>
  <si>
    <t>dlažba skladebná betonová 200x200mm tl 80mm přírodní</t>
  </si>
  <si>
    <t>25,7*1,03 'Přepočtené koeficientem množství</t>
  </si>
  <si>
    <t>33</t>
  </si>
  <si>
    <t>59246088</t>
  </si>
  <si>
    <t>dlažba pro nevidomé betonová 200x200mm tl 80mm barevná</t>
  </si>
  <si>
    <t>1872905970</t>
  </si>
  <si>
    <t>7,7*1,03 'Přepočtené koeficientem množství</t>
  </si>
  <si>
    <t>34</t>
  </si>
  <si>
    <t>PSB.14010808</t>
  </si>
  <si>
    <t>HOLLAND I SLP skladba pro nevidomé 200x100x80</t>
  </si>
  <si>
    <t>128</t>
  </si>
  <si>
    <t>-500312294</t>
  </si>
  <si>
    <t>20,3*1,03 'Přepočtené koeficientem množství</t>
  </si>
  <si>
    <t>35</t>
  </si>
  <si>
    <t>596211215</t>
  </si>
  <si>
    <t>Příplatek za kombinaci více než dvou barev u kladení betonových dlažeb pro pěší ručně tl 80 mm skupiny A</t>
  </si>
  <si>
    <t>-1235517194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</si>
  <si>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Příplatek k cenám za dlažbu z prvků více než dvou barev</t>
  </si>
  <si>
    <t>20,3+25,7+7,7</t>
  </si>
  <si>
    <t>36</t>
  </si>
  <si>
    <t>596211R01</t>
  </si>
  <si>
    <t>Doplnění rozebraných stávajícíchz sjezdů za chodníkem směrem k RD</t>
  </si>
  <si>
    <t>-1203898985</t>
  </si>
  <si>
    <t>(3,6+3,7+3,06+3,66+1,3+3,5+3,1+8,85+3,01+3,08+3,0)*2</t>
  </si>
  <si>
    <t>Vedení trubní dálková a přípojná</t>
  </si>
  <si>
    <t>37</t>
  </si>
  <si>
    <t>899132121</t>
  </si>
  <si>
    <t>Výměna (výšková úprava) poklopu kanalizačního pevného s ošetřením podkladu hloubky do 25 cm</t>
  </si>
  <si>
    <t>kus</t>
  </si>
  <si>
    <t>638936985</t>
  </si>
  <si>
    <t>Výměna (výšková úprava) poklopu kanalizačního s rámem pevným s ošetřením podkladních vrstev hloubky do 25 cm</t>
  </si>
  <si>
    <t>V cenách jsou započteny náklady na:</t>
  </si>
  <si>
    <t>vybourání povrchu vozovky kolem šachty s odklizením vybouraných hmot do 3 m,</t>
  </si>
  <si>
    <t>odstranění původního poklopu a rámu,</t>
  </si>
  <si>
    <t>zarovnání podkladu pod prstence vyrovnávací hmotou,</t>
  </si>
  <si>
    <t>dodání a osazení vyrovnávacích prstenců do rychle tvrdnoucí malty,</t>
  </si>
  <si>
    <t>osazení nového, případně původního poklopu včetně rámu,</t>
  </si>
  <si>
    <t>obnovu konstrukčních vrstev vozovky.</t>
  </si>
  <si>
    <t>38</t>
  </si>
  <si>
    <t>55241017</t>
  </si>
  <si>
    <t>poklop šachtový litinový kruhový DN 600 bez ventilace tř D400 pro běžný provoz</t>
  </si>
  <si>
    <t>-94165007</t>
  </si>
  <si>
    <t>Ostatní konstrukce a práce, bourání</t>
  </si>
  <si>
    <t>39</t>
  </si>
  <si>
    <t>916231213</t>
  </si>
  <si>
    <t>Osazení chodníkového obrubníku betonového stojatého s boční opěrou do lože z betonu prostého</t>
  </si>
  <si>
    <t>1200997313</t>
  </si>
  <si>
    <t>Osazení chodníkového obrubníku betonového se zřízením lože, s vyplněním a zatřením spár cementovou maltou stojatého s boční opěrou z betonu prostého, do lože z betonu prostého</t>
  </si>
  <si>
    <t>15,3+3,1+3,7+37,2+8,8+3,0+3,1+3,0+10,1+17,8</t>
  </si>
  <si>
    <t>59217017</t>
  </si>
  <si>
    <t>obrubník betonový chodníkový 1000x100x250mm</t>
  </si>
  <si>
    <t>724680744</t>
  </si>
  <si>
    <t>105,1*1,02 'Přepočtené koeficientem množství</t>
  </si>
  <si>
    <t>41</t>
  </si>
  <si>
    <t>916991121</t>
  </si>
  <si>
    <t>Lože pod obrubníky, krajníky nebo obruby z dlažebních kostek z betonu prostého</t>
  </si>
  <si>
    <t>-1900032528</t>
  </si>
  <si>
    <t>105,1*0,3*0,1</t>
  </si>
  <si>
    <t>42</t>
  </si>
  <si>
    <t>966005111</t>
  </si>
  <si>
    <t>Rozebrání a odstranění silničního zábradlí se sloupky osazenými s betonovými patkami</t>
  </si>
  <si>
    <t>1282465289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</si>
  <si>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</si>
  <si>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997</t>
  </si>
  <si>
    <t>Doprava suti a vybouraných hmot</t>
  </si>
  <si>
    <t>43</t>
  </si>
  <si>
    <t>997221551</t>
  </si>
  <si>
    <t>Vodorovná doprava suti ze sypkých materiálů do 1 km</t>
  </si>
  <si>
    <t>t</t>
  </si>
  <si>
    <t>-720257049</t>
  </si>
  <si>
    <t>Vodorovná doprava suti bez naložení, ale se složením a s hrubým urovnáním ze sypkých materiálů, na vzdálenost do 1 km</t>
  </si>
  <si>
    <t>562,359-sut1</t>
  </si>
  <si>
    <t>44</t>
  </si>
  <si>
    <t>997221559</t>
  </si>
  <si>
    <t>Příplatek ZKD 1 km u vodorovné dopravy suti ze sypkých materiálů</t>
  </si>
  <si>
    <t>1163888</t>
  </si>
  <si>
    <t>Vodorovná doprava suti bez naložení, ale se složením a s hrubým urovnáním ze sypkých materiálů, na vzdálenost Příplatek k ceně za každý další započatý 1 km přes 1 km</t>
  </si>
  <si>
    <t>sut*19</t>
  </si>
  <si>
    <t>45</t>
  </si>
  <si>
    <t>997221561</t>
  </si>
  <si>
    <t>Vodorovná doprava suti z kusových materiálů do 1 km</t>
  </si>
  <si>
    <t>-989475478</t>
  </si>
  <si>
    <t>Vodorovná doprava suti bez naložení, ale se složením a s hrubým urovnáním z kusových materiálů, na vzdálenost do 1 km</t>
  </si>
  <si>
    <t>46</t>
  </si>
  <si>
    <t>997221569</t>
  </si>
  <si>
    <t>Příplatek ZKD 1 km u vodorovné dopravy suti z kusových materiálů</t>
  </si>
  <si>
    <t>-1430882234</t>
  </si>
  <si>
    <t>Vodorovná doprava suti bez naložení, ale se složením a s hrubým urovnáním z kusových materiálů, na vzdálenost Příplatek k ceně za každý další započatý 1 km přes 1 km</t>
  </si>
  <si>
    <t>sut1*19</t>
  </si>
  <si>
    <t>47</t>
  </si>
  <si>
    <t>997221611</t>
  </si>
  <si>
    <t>Nakládání suti na dopravní prostředky pro vodorovnou dopravu</t>
  </si>
  <si>
    <t>-1437533725</t>
  </si>
  <si>
    <t>Nakládání na dopravní prostředky pro vodorovnou dopravu suti</t>
  </si>
  <si>
    <t>48</t>
  </si>
  <si>
    <t>997221862</t>
  </si>
  <si>
    <t>Poplatek za předání recyklačnímu zařízení stavebního odpadu z armovaného betonu kód odpadu 17 01 01</t>
  </si>
  <si>
    <t>-220867122</t>
  </si>
  <si>
    <t>Poplatek za předání stavebního odpadu recyklačnímu zařízení z armovaného betonu zatříděného do Katalogu odpadů pod kódem 17 01 01</t>
  </si>
  <si>
    <t>49</t>
  </si>
  <si>
    <t>997221873</t>
  </si>
  <si>
    <t>Poplatek za předání recyklačnímu zařízení zeminy a kamení kód odpadu 17 05 04</t>
  </si>
  <si>
    <t>-223550081</t>
  </si>
  <si>
    <t>Poplatek za předání stavebního odpadu recyklačnímu zařízení zeminy a kamení zatříděného do Katalogu odpadů pod kódem 17 05 04</t>
  </si>
  <si>
    <t>sut-4,466</t>
  </si>
  <si>
    <t>50</t>
  </si>
  <si>
    <t>997221875</t>
  </si>
  <si>
    <t>Poplatek za předání recyklačnímu zařízení stavebního odpadu asfaltového bez obsahu dehtu kód odpadu 17 03 02</t>
  </si>
  <si>
    <t>-1744321483</t>
  </si>
  <si>
    <t>Poplatek za předání stavebního odpadu recyklačnímu zařízení asfaltového bez obsahu dehtu zatříděného do Katalogu odpadů pod kódem 17 03 02</t>
  </si>
  <si>
    <t>998</t>
  </si>
  <si>
    <t>Přesun hmot</t>
  </si>
  <si>
    <t>51</t>
  </si>
  <si>
    <t>998223011</t>
  </si>
  <si>
    <t>Přesun hmot pro pozemní komunikace s krytem dlážděným</t>
  </si>
  <si>
    <t>2122532374</t>
  </si>
  <si>
    <t>Přesun hmot pro pozemní komunikace s krytem dlážděným dopravní vzdálenost do 200 m jakékoliv délky objektu</t>
  </si>
  <si>
    <t>400 - SO 400 Veřejné osvětlení</t>
  </si>
  <si>
    <t>M - Práce a dodávky M</t>
  </si>
  <si>
    <t xml:space="preserve">    21-M - Elektromontáže</t>
  </si>
  <si>
    <t>Práce a dodávky M</t>
  </si>
  <si>
    <t>21-M</t>
  </si>
  <si>
    <t>Elektromontáže</t>
  </si>
  <si>
    <t>54</t>
  </si>
  <si>
    <t>PPV</t>
  </si>
  <si>
    <t>%</t>
  </si>
  <si>
    <t>64</t>
  </si>
  <si>
    <t>-1099397122</t>
  </si>
  <si>
    <t>Pol1</t>
  </si>
  <si>
    <t>KABEL SILOVÝ,IZOLACE PVC S VODIČEM PE CYKY-J 3x6 , volně</t>
  </si>
  <si>
    <t>-586087447</t>
  </si>
  <si>
    <t>CYKY-J 3x6 , volně</t>
  </si>
  <si>
    <t>Pol10</t>
  </si>
  <si>
    <t>Štítek zaklapávací 40x16 vč. popisu</t>
  </si>
  <si>
    <t>ks</t>
  </si>
  <si>
    <t>222660178</t>
  </si>
  <si>
    <t>Pol11</t>
  </si>
  <si>
    <t>GT-160MC 165x2,5 váz.pásk</t>
  </si>
  <si>
    <t>705491185</t>
  </si>
  <si>
    <t>Pol12</t>
  </si>
  <si>
    <t>tvarování mont.dílu</t>
  </si>
  <si>
    <t>-1597855905</t>
  </si>
  <si>
    <t>Pol13</t>
  </si>
  <si>
    <t>Smršťovací trubice středněsilná s lepidlem 16,0/5,0mm,černá</t>
  </si>
  <si>
    <t>-1507142117</t>
  </si>
  <si>
    <t>Pol14</t>
  </si>
  <si>
    <t>SVORKA FeZn SPb připojovací</t>
  </si>
  <si>
    <t>-687634887</t>
  </si>
  <si>
    <t>SPb připojovací</t>
  </si>
  <si>
    <t>Pol15</t>
  </si>
  <si>
    <t>SVORKA FeZn SR3b spoj pásek-drát</t>
  </si>
  <si>
    <t>-1149416867</t>
  </si>
  <si>
    <t>SR3b spoj pásek-drát</t>
  </si>
  <si>
    <t>Pol16</t>
  </si>
  <si>
    <t>SR2b pro pásek 30x4 mm</t>
  </si>
  <si>
    <t>-954463297</t>
  </si>
  <si>
    <t>Pol17</t>
  </si>
  <si>
    <t>Stožár JB10</t>
  </si>
  <si>
    <t>1265319939</t>
  </si>
  <si>
    <t>Pol18</t>
  </si>
  <si>
    <t>Plastová manžeta PM 159</t>
  </si>
  <si>
    <t>956772073</t>
  </si>
  <si>
    <t>Pol19</t>
  </si>
  <si>
    <t>Výložník V1500</t>
  </si>
  <si>
    <t>1976766086</t>
  </si>
  <si>
    <t>Pol2</t>
  </si>
  <si>
    <t>KABEL SILOVÝ,IZOLACE PVC S VODIČEM PE CYKY-J 4x10 , volně</t>
  </si>
  <si>
    <t>-35096261</t>
  </si>
  <si>
    <t>CYKY-J 4x10 , volně</t>
  </si>
  <si>
    <t>Pol20</t>
  </si>
  <si>
    <t>Výložník V2250</t>
  </si>
  <si>
    <t>-731719523</t>
  </si>
  <si>
    <t>Pol21</t>
  </si>
  <si>
    <t>Stožár přechodobý STP6-B</t>
  </si>
  <si>
    <t>355270729</t>
  </si>
  <si>
    <t>Pol22</t>
  </si>
  <si>
    <t>Plastová manžeta PM 133</t>
  </si>
  <si>
    <t>-2043657114</t>
  </si>
  <si>
    <t>Pol23</t>
  </si>
  <si>
    <t>Výložník pro svítidlo nasvětlení přechodu 2,5m</t>
  </si>
  <si>
    <t>1133581671</t>
  </si>
  <si>
    <t>Pol24</t>
  </si>
  <si>
    <t>Svítidlo LED silniční demontáž</t>
  </si>
  <si>
    <t>-1564439110</t>
  </si>
  <si>
    <t>Pol25</t>
  </si>
  <si>
    <t>Svítidlo LED silniční opětná montáž</t>
  </si>
  <si>
    <t>983448247</t>
  </si>
  <si>
    <t>Pol26</t>
  </si>
  <si>
    <t>Svítidlo LED pro přechod 42W</t>
  </si>
  <si>
    <t>597759972</t>
  </si>
  <si>
    <t>Pol27</t>
  </si>
  <si>
    <t>Rozvodnice stožárová</t>
  </si>
  <si>
    <t>-1566199888</t>
  </si>
  <si>
    <t>Pol28</t>
  </si>
  <si>
    <t>OHEBNÁ CHRÁNIČKA KOPOFLEX KF09063 světlost 52 mm, volně</t>
  </si>
  <si>
    <t>-735871492</t>
  </si>
  <si>
    <t>KF09063 světlost 52 mm, volně</t>
  </si>
  <si>
    <t>Pol29</t>
  </si>
  <si>
    <t>TUHÁ CHRÁNIČKA KOPODUR KD09063 světlost 52 mm, pevně</t>
  </si>
  <si>
    <t>832307371</t>
  </si>
  <si>
    <t>KD09063 světlost 52 mm, pevně</t>
  </si>
  <si>
    <t>Pol3</t>
  </si>
  <si>
    <t>KABEL SILOVÝ,IZOLACE PVC S VODIČEM PE CYKY-J 3x1,5 , volně</t>
  </si>
  <si>
    <t>-644030564</t>
  </si>
  <si>
    <t>CYKY-J 3x1,5 , volně</t>
  </si>
  <si>
    <t>Pol30</t>
  </si>
  <si>
    <t>SEJMUTÍ ORNICE Vrstva do 15cm,zemina tř.1</t>
  </si>
  <si>
    <t>-686719610</t>
  </si>
  <si>
    <t>Vrstva do 15cm,zemina tř.1</t>
  </si>
  <si>
    <t>Pol31</t>
  </si>
  <si>
    <t>HLOUBENÍ KABELOVÉ RÝHY Zemina třídy 4, šíře 350mm,hloubka 800mm</t>
  </si>
  <si>
    <t>-1484019647</t>
  </si>
  <si>
    <t>Zemina třídy 4, šíře 350mm,hloubka 800mm</t>
  </si>
  <si>
    <t>Pol32</t>
  </si>
  <si>
    <t>ZŘÍZENÍ KABELOVÉHO LOŽE Z kopaného písku, bez zakrytí, šíře do 65cm,tloušťka 15cm</t>
  </si>
  <si>
    <t>894682465</t>
  </si>
  <si>
    <t>Z kopaného písku, bez zakrytí, šíře do 65cm,tloušťka 15cm</t>
  </si>
  <si>
    <t>Pol33</t>
  </si>
  <si>
    <t>FOLIE VÝSTRAŽNÁ Z PVC Do šířky 20cm</t>
  </si>
  <si>
    <t>1053236758</t>
  </si>
  <si>
    <t>Do šířky 20cm</t>
  </si>
  <si>
    <t>Pol34</t>
  </si>
  <si>
    <t>ZÁHOZ KABELOVÉ RÝHY Zemina třídy 4, šíře 350mm,hloubka 800mm</t>
  </si>
  <si>
    <t>1286939354</t>
  </si>
  <si>
    <t>Pol35</t>
  </si>
  <si>
    <t>VÝKOP JÁMY PRO STOŽÁR,BETONOVÝ ZÁKLAD A JINÉ ZAŘÍZENÍ Zemina třídy 3-4,strojně</t>
  </si>
  <si>
    <t>1281557193</t>
  </si>
  <si>
    <t>Zemina třídy 3-4,strojně</t>
  </si>
  <si>
    <t>Pol36</t>
  </si>
  <si>
    <t>Pevná základová trubka z PE-HD průměr 300mm, délka 1m</t>
  </si>
  <si>
    <t>-1452596026</t>
  </si>
  <si>
    <t>Pol37</t>
  </si>
  <si>
    <t>ZÁKLAD Z PROSTÉHO BETONU Do rostlé zeminy bez bednění</t>
  </si>
  <si>
    <t>-770247316</t>
  </si>
  <si>
    <t>Do rostlé zeminy bez bednění</t>
  </si>
  <si>
    <t>Pol38</t>
  </si>
  <si>
    <t>Rozebrání dlažby chodníku</t>
  </si>
  <si>
    <t>-1075986221</t>
  </si>
  <si>
    <t>Pol39</t>
  </si>
  <si>
    <t>Uvedení chodníku do původního stavu</t>
  </si>
  <si>
    <t>-446474813</t>
  </si>
  <si>
    <t>Pol4</t>
  </si>
  <si>
    <t>OCELOVÝ PÁSEK POZINKOVANÝ FeZn30x4 (0,95 kg/m), volně</t>
  </si>
  <si>
    <t>-1734014638</t>
  </si>
  <si>
    <t>FeZn30x4 (0,95 kg/m), volně</t>
  </si>
  <si>
    <t>Pol40</t>
  </si>
  <si>
    <t>Provizorní úprava terénu v zemina třídy 4</t>
  </si>
  <si>
    <t>-1387900513</t>
  </si>
  <si>
    <t>Pol41</t>
  </si>
  <si>
    <t>ODVOZ ZEMINY Naložení,rozhoz,úprava povrchu</t>
  </si>
  <si>
    <t>-2118948079</t>
  </si>
  <si>
    <t>Naložení,rozhoz,úprava povrchu</t>
  </si>
  <si>
    <t>Pol42</t>
  </si>
  <si>
    <t>VYTÝČENÍ TRATI Venkovní vedení nn v přehledném terénu</t>
  </si>
  <si>
    <t>km</t>
  </si>
  <si>
    <t>2959954</t>
  </si>
  <si>
    <t>Venkovní vedení nn v přehledném terénu</t>
  </si>
  <si>
    <t>Pol43</t>
  </si>
  <si>
    <t>Vytýčení podzemních sítí</t>
  </si>
  <si>
    <t>kpl</t>
  </si>
  <si>
    <t>-86273073</t>
  </si>
  <si>
    <t>Pol44</t>
  </si>
  <si>
    <t>Poplatky za skládku</t>
  </si>
  <si>
    <t>-1549886484</t>
  </si>
  <si>
    <t>Pol45</t>
  </si>
  <si>
    <t>Automobilová plošina</t>
  </si>
  <si>
    <t>hod.</t>
  </si>
  <si>
    <t>1768545296</t>
  </si>
  <si>
    <t>Pol46</t>
  </si>
  <si>
    <t>Jeřáb</t>
  </si>
  <si>
    <t>-1005102032</t>
  </si>
  <si>
    <t>Pol47</t>
  </si>
  <si>
    <t>Zabezpeceni pracoviste</t>
  </si>
  <si>
    <t>hod</t>
  </si>
  <si>
    <t>-1388231131</t>
  </si>
  <si>
    <t>Pol48</t>
  </si>
  <si>
    <t>SPOLUPRACE S DODAVATELEM PRI zapojovani a zkouskach</t>
  </si>
  <si>
    <t>1179314267</t>
  </si>
  <si>
    <t>zapojovani a zkouskach</t>
  </si>
  <si>
    <t>Pol49</t>
  </si>
  <si>
    <t>PROVEDENI REVIZNICH ZKOUSEK DLE ČSN 33 2000-6 ed.2 Revizni technik</t>
  </si>
  <si>
    <t>1022636264</t>
  </si>
  <si>
    <t>Revizni technik</t>
  </si>
  <si>
    <t>Pol5</t>
  </si>
  <si>
    <t>OCELOVÝ DRÁT POZINKOVANÝ FeZn-D10 (0,62kg/m), volně</t>
  </si>
  <si>
    <t>241149211</t>
  </si>
  <si>
    <t>FeZn-D10 (0,62kg/m), volně</t>
  </si>
  <si>
    <t>Pol50</t>
  </si>
  <si>
    <t>Spoluprace s reviz.technikem</t>
  </si>
  <si>
    <t>-885190300</t>
  </si>
  <si>
    <t>Pol51</t>
  </si>
  <si>
    <t>Dokumentace skutečného provedení</t>
  </si>
  <si>
    <t>1882860469</t>
  </si>
  <si>
    <t>Pol52</t>
  </si>
  <si>
    <t>Zaměření skutečného provedení trasy VO</t>
  </si>
  <si>
    <t>461332640</t>
  </si>
  <si>
    <t>Pol53</t>
  </si>
  <si>
    <t>Podružný materiál</t>
  </si>
  <si>
    <t>-63548148</t>
  </si>
  <si>
    <t>Pol6</t>
  </si>
  <si>
    <t>UKONČENÍ Cu KABELŮ  DO 4x10 mm2</t>
  </si>
  <si>
    <t>1230513581</t>
  </si>
  <si>
    <t>4x10 mm2</t>
  </si>
  <si>
    <t>52</t>
  </si>
  <si>
    <t>Pol7</t>
  </si>
  <si>
    <t>UKONČENÍ VODIČŮ NA SVORKOVNICI do 16 mm2</t>
  </si>
  <si>
    <t>421956999</t>
  </si>
  <si>
    <t>do 16 mm2</t>
  </si>
  <si>
    <t>53</t>
  </si>
  <si>
    <t>Pol8</t>
  </si>
  <si>
    <t>Ukončení kabelu smršťovací záklopkou do 3x10mm2</t>
  </si>
  <si>
    <t>-482124030</t>
  </si>
  <si>
    <t>Pol9</t>
  </si>
  <si>
    <t>Smršťovací rozdělovací hlavice pro průřez kabelu 1,5-16mm2 třížilová (SKR)</t>
  </si>
  <si>
    <t>-2137065063</t>
  </si>
  <si>
    <t>44,4</t>
  </si>
  <si>
    <t>197,815</t>
  </si>
  <si>
    <t>129,05</t>
  </si>
  <si>
    <t>02 - Oprava chodníku</t>
  </si>
  <si>
    <t>VRN - Vedlejší rozpočtové náklady</t>
  </si>
  <si>
    <t xml:space="preserve">    VRN7 - Provozní vlivy</t>
  </si>
  <si>
    <t>854959739</t>
  </si>
  <si>
    <t>113107222</t>
  </si>
  <si>
    <t>Odstranění podkladu z kameniva drceného tl přes 100 do 200 mm strojně pl přes 200 m2</t>
  </si>
  <si>
    <t>-415691280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</si>
  <si>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</si>
  <si>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113107337</t>
  </si>
  <si>
    <t>Odstranění podkladu z betonu vyztuženého sítěmi tl přes 150 do 300 mm strojně pl do 50 m2</t>
  </si>
  <si>
    <t>-294237105</t>
  </si>
  <si>
    <t>Odstranění podkladů nebo krytů strojně plochy jednotlivě do 50 m2 s přemístěním hmot na skládku na vzdálenost do 3 m nebo s naložením na dopravní prostředek z betonu vyztuženého sítěmi, o tl. vrstvy přes 150 do 300 mm</t>
  </si>
  <si>
    <t>1581421488</t>
  </si>
  <si>
    <t>-2143710663</t>
  </si>
  <si>
    <t>1122096693</t>
  </si>
  <si>
    <t>-2021195577</t>
  </si>
  <si>
    <t>1063076591</t>
  </si>
  <si>
    <t>-1859546777</t>
  </si>
  <si>
    <t>148*0,3</t>
  </si>
  <si>
    <t>1592327336</t>
  </si>
  <si>
    <t>-1456786835</t>
  </si>
  <si>
    <t>-1899354301</t>
  </si>
  <si>
    <t>-1162936650</t>
  </si>
  <si>
    <t>148*0,02 'Přepočtené koeficientem množství</t>
  </si>
  <si>
    <t>866354631</t>
  </si>
  <si>
    <t>-1423637217</t>
  </si>
  <si>
    <t>73196849</t>
  </si>
  <si>
    <t>293*0,3</t>
  </si>
  <si>
    <t>564861111</t>
  </si>
  <si>
    <t>Podklad ze štěrkodrtě ŠD plochy přes 100 m2 tl 200 mm</t>
  </si>
  <si>
    <t>1747698866</t>
  </si>
  <si>
    <t>Podklad ze štěrkodrti ŠD s rozprostřením a zhutněním plochy přes 100 m2, po zhutnění tl. 200 mm</t>
  </si>
  <si>
    <t>-1958917737</t>
  </si>
  <si>
    <t>"nová dlažba"          433</t>
  </si>
  <si>
    <t>"použít stávající"   12,0</t>
  </si>
  <si>
    <t>22409827</t>
  </si>
  <si>
    <t>433</t>
  </si>
  <si>
    <t>433*1,01 'Přepočtené koeficientem množství</t>
  </si>
  <si>
    <t>596211115.1</t>
  </si>
  <si>
    <t>Napojení na stávající chodník</t>
  </si>
  <si>
    <t>1596152493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</si>
  <si>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více než dvou barev</t>
  </si>
  <si>
    <t>91451R01</t>
  </si>
  <si>
    <t>Demontáž a zpětná montáž označníku vč.nové patky a všech doplňků</t>
  </si>
  <si>
    <t>278397796</t>
  </si>
  <si>
    <t>Montáž sloupku dopravních značek délky do 3,5 m do hliníkové patky pro sloupek D 60 mm</t>
  </si>
  <si>
    <t>91451R02</t>
  </si>
  <si>
    <t>Demontáž a zpětná montáž odpadkového koše vč.všech doplňků</t>
  </si>
  <si>
    <t>-355750</t>
  </si>
  <si>
    <t>91451R03</t>
  </si>
  <si>
    <t>Demontáž autobusového přístřešku a zpětná montáž  vč.všech doplňků</t>
  </si>
  <si>
    <t>-811128115</t>
  </si>
  <si>
    <t>450310873</t>
  </si>
  <si>
    <t>2050818285</t>
  </si>
  <si>
    <t>293*1,02 'Přepočtené koeficientem množství</t>
  </si>
  <si>
    <t>1495704758</t>
  </si>
  <si>
    <t>293*0,3*0,1</t>
  </si>
  <si>
    <t>342906806</t>
  </si>
  <si>
    <t>326,865-sut1</t>
  </si>
  <si>
    <t>353529071</t>
  </si>
  <si>
    <t>355278452</t>
  </si>
  <si>
    <t>124816622</t>
  </si>
  <si>
    <t>-1773189831</t>
  </si>
  <si>
    <t>-159629040</t>
  </si>
  <si>
    <t>-1084003950</t>
  </si>
  <si>
    <t>1041403045</t>
  </si>
  <si>
    <t>218204021</t>
  </si>
  <si>
    <t>Demontáž stávajících VO sloupu vč. svítidel,odvozu a likvidace</t>
  </si>
  <si>
    <t>-1979779934</t>
  </si>
  <si>
    <t>Demontáž stožárů osvětlení ostatních betonových</t>
  </si>
  <si>
    <t>218R001</t>
  </si>
  <si>
    <t>Nový sloup veřejného osvětlení vč. svítidla osazení + materiál,vč.zemních prací,patky,napojení na stávající kabely a všech doplňků</t>
  </si>
  <si>
    <t>-1210778150</t>
  </si>
  <si>
    <t>VRN</t>
  </si>
  <si>
    <t>VRN7</t>
  </si>
  <si>
    <t>Provozní vlivy</t>
  </si>
  <si>
    <t>072002000</t>
  </si>
  <si>
    <t>Silniční provoz - dočasné dopravní značení</t>
  </si>
  <si>
    <t>1024</t>
  </si>
  <si>
    <t>-1772810678</t>
  </si>
  <si>
    <t>Silniční provoz</t>
  </si>
  <si>
    <t>03 -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</si>
  <si>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</si>
  <si>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</si>
  <si>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</si>
  <si>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</si>
  <si>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</si>
  <si>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</si>
  <si>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VRN1</t>
  </si>
  <si>
    <t>Průzkumné, zeměměřičské a projektové práce</t>
  </si>
  <si>
    <t>012154000</t>
  </si>
  <si>
    <t>zajištění vytyčení hranic sousedních pozemků</t>
  </si>
  <si>
    <t>1420197085</t>
  </si>
  <si>
    <t>Vytyčení hranice pozemku</t>
  </si>
  <si>
    <t>012164000</t>
  </si>
  <si>
    <t>Vytyčení a zaměření inženýrských sítí</t>
  </si>
  <si>
    <t>302354697</t>
  </si>
  <si>
    <t>012203000</t>
  </si>
  <si>
    <t>vytyčení stavby</t>
  </si>
  <si>
    <t>-34526165</t>
  </si>
  <si>
    <t>Zeměměřičské práce před výstavbou</t>
  </si>
  <si>
    <t>012203000.1</t>
  </si>
  <si>
    <t>doklad o vytyčení stavby</t>
  </si>
  <si>
    <t>-829417680</t>
  </si>
  <si>
    <t>012403000</t>
  </si>
  <si>
    <t>Zeměměřičské práce po výstavbě</t>
  </si>
  <si>
    <t>-1818255331</t>
  </si>
  <si>
    <t>012414000</t>
  </si>
  <si>
    <t xml:space="preserve"> geometrický plán dokončené stavby, GP pro vymezení rozsahu věcného břemene a GP pro rozdělení pozemků, apod., v tištěné podobě dle potřeby, min. však 6x</t>
  </si>
  <si>
    <t>2023354878</t>
  </si>
  <si>
    <t>Geometrický plán</t>
  </si>
  <si>
    <t>013254000</t>
  </si>
  <si>
    <t xml:space="preserve"> dokumentace skutečného provedení stavby – 4x v tištěné podobě a 2x v digitální podobě ve formátu PDF</t>
  </si>
  <si>
    <t>-1808605977</t>
  </si>
  <si>
    <t>Dokumentace skutečného provedení stavby</t>
  </si>
  <si>
    <t>013254000.1</t>
  </si>
  <si>
    <t>po dokončení prací předávací protokol o předání a převzetí dotčených pozemků třetích osob</t>
  </si>
  <si>
    <t>934999462</t>
  </si>
  <si>
    <t>013254000.2</t>
  </si>
  <si>
    <t>protokol o řádném provedení stavby dle schválené projektové dokumentace</t>
  </si>
  <si>
    <t>460827262</t>
  </si>
  <si>
    <t>VRN2</t>
  </si>
  <si>
    <t>Příprava staveniště</t>
  </si>
  <si>
    <t>032002000</t>
  </si>
  <si>
    <t xml:space="preserve"> vybudování, zprovoznění, vlastní provoz, údržba, likvidace a vyklizení zařízení staveniště; </t>
  </si>
  <si>
    <t>-1649510452</t>
  </si>
  <si>
    <t>Vybavení staveniště</t>
  </si>
  <si>
    <t>VRN3</t>
  </si>
  <si>
    <t>Zařízení staveniště</t>
  </si>
  <si>
    <t>033002000</t>
  </si>
  <si>
    <t>spotřeba médií (např. energií, vody)</t>
  </si>
  <si>
    <t>1166703277</t>
  </si>
  <si>
    <t>Připojení a spotřeba energií pro zařízení staveniště</t>
  </si>
  <si>
    <t>034002000</t>
  </si>
  <si>
    <t xml:space="preserve"> zabezpečení bezpečnosti a hygieny práce</t>
  </si>
  <si>
    <t>-428724326</t>
  </si>
  <si>
    <t>Zabezpečení staveniště</t>
  </si>
  <si>
    <t>034203000</t>
  </si>
  <si>
    <t>opatření k ochraně životního prostředí</t>
  </si>
  <si>
    <t>1443018836</t>
  </si>
  <si>
    <t>Opatření na ochranu pozemků sousedních se staveništěm</t>
  </si>
  <si>
    <t>034503000</t>
  </si>
  <si>
    <t>výroba a osazení v místě stavby informační tabule o stavbě s logem Města Valašské Meziříčí a v případě dotační akce s logem poskytovatele dotace, příspěvku</t>
  </si>
  <si>
    <t>-823949637</t>
  </si>
  <si>
    <t>Informační tabule na staveništi</t>
  </si>
  <si>
    <t>VRN4</t>
  </si>
  <si>
    <t>Inženýrská činnost</t>
  </si>
  <si>
    <t>043103000</t>
  </si>
  <si>
    <t>zajištění všech nutných zkoušek (statiky);</t>
  </si>
  <si>
    <t>558172558</t>
  </si>
  <si>
    <t>Zkoušky</t>
  </si>
  <si>
    <t>043194000</t>
  </si>
  <si>
    <t>doklad o nakládání s odpady a ostatní revize,  zkoušky a doklady potřebné ke kolaudaci a užívání stavby</t>
  </si>
  <si>
    <t>92502763</t>
  </si>
  <si>
    <t>Zkoušky ostatní</t>
  </si>
  <si>
    <t>044002000</t>
  </si>
  <si>
    <t>v případě SO veřejné osvětlení revizní zprávu;</t>
  </si>
  <si>
    <t>-1188823327</t>
  </si>
  <si>
    <t>Revize revize dočasných objektů nebo zařízení staveniště</t>
  </si>
  <si>
    <t>VRN5</t>
  </si>
  <si>
    <t>Finanční náklady</t>
  </si>
  <si>
    <t>051002000</t>
  </si>
  <si>
    <t xml:space="preserve"> pojištění stavby, díla a osob</t>
  </si>
  <si>
    <t>-917492068</t>
  </si>
  <si>
    <t>Pojistné</t>
  </si>
  <si>
    <t xml:space="preserve"> stanovení místní úpravy provozu na pozemních komunikacích</t>
  </si>
  <si>
    <t>1160191998</t>
  </si>
  <si>
    <t>VRN9</t>
  </si>
  <si>
    <t>Ostatní náklady</t>
  </si>
  <si>
    <t>094002000</t>
  </si>
  <si>
    <t>likvidaci odpadů včetně poplatků</t>
  </si>
  <si>
    <t>-1052389342</t>
  </si>
  <si>
    <t>Ostatní náklady související s výstavbou</t>
  </si>
  <si>
    <t>094303000.1</t>
  </si>
  <si>
    <t>informování o zahájení stavby dotčené orgány a správce sítí v souladu s jejich vyjádřeními a stanovisky a splnění ostatních podmínek z těchto vyjádření vyplývající;</t>
  </si>
  <si>
    <t>-620270336</t>
  </si>
  <si>
    <t>Ostraha stavby</t>
  </si>
  <si>
    <t>094303000.2</t>
  </si>
  <si>
    <t>zajištění potřebných povolení k realizaci stavby (zvláštní užívání komunikace, přechodné dopravní značení, uzavírky a objížďky, apod., včetně všech poplatků s tímto spojených)</t>
  </si>
  <si>
    <t>-1823722070</t>
  </si>
  <si>
    <t>094303000.3</t>
  </si>
  <si>
    <t xml:space="preserve"> informování vlastníků sousedních nemovitostí o zahájení stavby a projednání technického provedení díla s vlastníky sousedních nemovitostí v blízkosti těchto nemovitostí;</t>
  </si>
  <si>
    <t>-1336313468</t>
  </si>
  <si>
    <t>094303000.4</t>
  </si>
  <si>
    <t>uvedení všech povrchů dotčených prováděním díla do původního stavu</t>
  </si>
  <si>
    <t>-1267429091</t>
  </si>
  <si>
    <t>094303000.5</t>
  </si>
  <si>
    <t>účast na řízení stavebního úřadu o užívání dokončené stavby, případně o vydání kolaudačního rozhodnutí a odstranění případných vad zjištěných stavebním úřadem v daném řízení</t>
  </si>
  <si>
    <t>339097124</t>
  </si>
  <si>
    <t>094303000.6</t>
  </si>
  <si>
    <t>certifikáty a prohlášení o shodě použitých materiálů a výrobků</t>
  </si>
  <si>
    <t>-2104784427</t>
  </si>
  <si>
    <t>SEZNAM FIGUR</t>
  </si>
  <si>
    <t>Výměra</t>
  </si>
  <si>
    <t>01/ 100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</si>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</sst>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8" formatCode="dd\.mm\.yyyy"/>
    <numFmt numFmtId="169" formatCode="#,##0.000"/>
    <numFmt numFmtId="170" formatCode="#,##0.00%"/>
    <numFmt numFmtId="171" formatCode="#,##0.00000"/>
  </numFmts>
  <fonts count="42">
    <font>
      <sz val="8"/>
      <name val="Arial CE"/>
      <charset val="134"/>
    </font>
    <font>
      <b/>
      <sz val="14"/>
      <name val="Arial CE"/>
      <charset val="134"/>
    </font>
    <font>
      <sz val="10"/>
      <color rgb="FF969696"/>
      <name val="Arial CE"/>
      <charset val="134"/>
    </font>
    <font>
      <sz val="10"/>
      <name val="Arial CE"/>
      <charset val="134"/>
    </font>
    <font>
      <b/>
      <sz val="11"/>
      <name val="Arial CE"/>
      <charset val="134"/>
    </font>
    <font>
      <sz val="9"/>
      <name val="Arial CE"/>
      <charset val="134"/>
    </font>
    <font>
      <b/>
      <sz val="12"/>
      <name val="Arial CE"/>
      <charset val="134"/>
    </font>
    <font>
      <b/>
      <sz val="9"/>
      <name val="Arial CE"/>
      <charset val="134"/>
    </font>
    <font>
      <b/>
      <sz val="8"/>
      <name val="Arial CE"/>
      <charset val="134"/>
    </font>
    <font>
      <sz val="12"/>
      <color rgb="FF003366"/>
      <name val="Arial CE"/>
      <charset val="134"/>
    </font>
    <font>
      <sz val="10"/>
      <color rgb="FF003366"/>
      <name val="Arial CE"/>
      <charset val="134"/>
    </font>
    <font>
      <sz val="8"/>
      <color rgb="FF003366"/>
      <name val="Arial CE"/>
      <charset val="134"/>
    </font>
    <font>
      <b/>
      <sz val="10"/>
      <name val="Arial CE"/>
      <charset val="134"/>
    </font>
    <font>
      <sz val="8"/>
      <color rgb="FF969696"/>
      <name val="Arial CE"/>
      <charset val="134"/>
    </font>
    <font>
      <b/>
      <sz val="10"/>
      <color rgb="FF464646"/>
      <name val="Arial CE"/>
      <charset val="134"/>
    </font>
    <font>
      <sz val="8"/>
      <color rgb="FF3366FF"/>
      <name val="Arial CE"/>
      <charset val="134"/>
    </font>
    <font>
      <sz val="10"/>
      <color rgb="FF3366FF"/>
      <name val="Arial CE"/>
      <charset val="134"/>
    </font>
    <font>
      <b/>
      <sz val="12"/>
      <color rgb="FF960000"/>
      <name val="Arial CE"/>
      <charset val="134"/>
    </font>
    <font>
      <b/>
      <sz val="12"/>
      <color rgb="FF800000"/>
      <name val="Arial CE"/>
      <charset val="134"/>
    </font>
    <font>
      <sz val="7"/>
      <color rgb="FF969696"/>
      <name val="Arial CE"/>
      <charset val="134"/>
    </font>
    <font>
      <sz val="7"/>
      <name val="Arial CE"/>
      <charset val="134"/>
    </font>
    <font>
      <sz val="9"/>
      <color rgb="FF969696"/>
      <name val="Arial CE"/>
      <charset val="134"/>
    </font>
    <font>
      <sz val="8"/>
      <color rgb="FF960000"/>
      <name val="Arial CE"/>
      <charset val="134"/>
    </font>
    <font>
      <sz val="8"/>
      <color rgb="FF800080"/>
      <name val="Arial CE"/>
      <charset val="134"/>
    </font>
    <font>
      <sz val="8"/>
      <color rgb="FF505050"/>
      <name val="Arial CE"/>
      <charset val="134"/>
    </font>
    <font>
      <sz val="8"/>
      <color rgb="FFFF0000"/>
      <name val="Arial CE"/>
      <charset val="134"/>
    </font>
    <font>
      <sz val="8"/>
      <color rgb="FF000000"/>
      <name val="Arial CE"/>
      <charset val="134"/>
    </font>
    <font>
      <i/>
      <sz val="9"/>
      <color rgb="FF0000FF"/>
      <name val="Arial CE"/>
      <charset val="134"/>
    </font>
    <font>
      <i/>
      <sz val="8"/>
      <color rgb="FF0000FF"/>
      <name val="Arial CE"/>
      <charset val="134"/>
    </font>
    <font>
      <sz val="11"/>
      <name val="Arial CE"/>
      <charset val="134"/>
    </font>
    <font>
      <sz val="8"/>
      <color rgb="FFFFFFFF"/>
      <name val="Arial CE"/>
      <charset val="134"/>
    </font>
    <font>
      <b/>
      <sz val="10"/>
      <color rgb="FF969696"/>
      <name val="Arial CE"/>
      <charset val="134"/>
    </font>
    <font>
      <b/>
      <sz val="12"/>
      <color rgb="FF969696"/>
      <name val="Arial CE"/>
      <charset val="134"/>
    </font>
    <font>
      <b/>
      <sz val="8"/>
      <color rgb="FF969696"/>
      <name val="Arial CE"/>
      <charset val="134"/>
    </font>
    <font>
      <b/>
      <sz val="11"/>
      <color rgb="FF003366"/>
      <name val="Arial CE"/>
      <charset val="134"/>
    </font>
    <font>
      <sz val="18"/>
      <color theme="10"/>
      <name val="Wingdings 2"/>
      <charset val="134"/>
    </font>
    <font>
      <b/>
      <sz val="10"/>
      <color rgb="FF003366"/>
      <name val="Arial CE"/>
      <charset val="134"/>
    </font>
    <font>
      <sz val="11"/>
      <color rgb="FF003366"/>
      <name val="Arial CE"/>
      <charset val="134"/>
    </font>
    <font>
      <sz val="12"/>
      <color rgb="FF969696"/>
      <name val="Arial CE"/>
      <charset val="134"/>
    </font>
    <font>
      <sz val="11"/>
      <color rgb="FF969696"/>
      <name val="Arial CE"/>
      <charset val="134"/>
    </font>
    <font>
      <sz val="12"/>
      <name val="Arial CE"/>
      <charset val="134"/>
    </font>
    <font>
      <u/>
      <sz val="11"/>
      <color theme="10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EBEBE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168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169" fontId="7" fillId="0" borderId="6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169" fontId="0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4" fontId="5" fillId="3" borderId="7" xfId="0" applyNumberFormat="1" applyFont="1" applyFill="1" applyBorder="1" applyAlignment="1" applyProtection="1">
      <alignment vertical="center"/>
      <protection locked="0"/>
    </xf>
    <xf numFmtId="0" fontId="21" fillId="3" borderId="18" xfId="0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4" fontId="27" fillId="3" borderId="7" xfId="0" applyNumberFormat="1" applyFont="1" applyFill="1" applyBorder="1" applyAlignment="1" applyProtection="1">
      <alignment vertical="center"/>
      <protection locked="0"/>
    </xf>
    <xf numFmtId="0" fontId="27" fillId="3" borderId="18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 applyProtection="1">
      <alignment vertical="center"/>
      <protection locked="0"/>
    </xf>
    <xf numFmtId="169" fontId="5" fillId="3" borderId="7" xfId="0" applyNumberFormat="1" applyFont="1" applyFill="1" applyBorder="1" applyAlignment="1" applyProtection="1">
      <alignment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5" fillId="4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170" fontId="2" fillId="0" borderId="0" xfId="0" applyNumberFormat="1" applyFont="1" applyAlignment="1" applyProtection="1">
      <alignment horizontal="right" vertical="center"/>
      <protection locked="0"/>
    </xf>
    <xf numFmtId="0" fontId="0" fillId="2" borderId="0" xfId="0" applyFont="1" applyFill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vertical="center"/>
      <protection locked="0"/>
    </xf>
    <xf numFmtId="0" fontId="6" fillId="2" borderId="12" xfId="0" applyFont="1" applyFill="1" applyBorder="1" applyAlignment="1" applyProtection="1">
      <alignment horizontal="right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4" fontId="6" fillId="2" borderId="12" xfId="0" applyNumberFormat="1" applyFont="1" applyFill="1" applyBorder="1" applyAlignment="1" applyProtection="1">
      <alignment vertical="center"/>
      <protection locked="0"/>
    </xf>
    <xf numFmtId="0" fontId="0" fillId="2" borderId="15" xfId="0" applyFont="1" applyFill="1" applyBorder="1" applyAlignment="1" applyProtection="1">
      <alignment vertical="center"/>
      <protection locked="0"/>
    </xf>
    <xf numFmtId="0" fontId="14" fillId="0" borderId="13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71" fontId="22" fillId="0" borderId="10" xfId="0" applyNumberFormat="1" applyFont="1" applyBorder="1" applyAlignment="1" applyProtection="1">
      <protection locked="0"/>
    </xf>
    <xf numFmtId="171" fontId="22" fillId="0" borderId="19" xfId="0" applyNumberFormat="1" applyFont="1" applyBorder="1" applyAlignment="1" applyProtection="1"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1" fillId="0" borderId="3" xfId="0" applyFont="1" applyBorder="1" applyAlignme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18" xfId="0" applyFont="1" applyBorder="1" applyAlignment="1" applyProtection="1">
      <protection locked="0"/>
    </xf>
    <xf numFmtId="0" fontId="11" fillId="0" borderId="0" xfId="0" applyFont="1" applyBorder="1" applyAlignment="1" applyProtection="1">
      <protection locked="0"/>
    </xf>
    <xf numFmtId="171" fontId="11" fillId="0" borderId="0" xfId="0" applyNumberFormat="1" applyFont="1" applyBorder="1" applyAlignment="1" applyProtection="1">
      <protection locked="0"/>
    </xf>
    <xf numFmtId="171" fontId="11" fillId="0" borderId="20" xfId="0" applyNumberFormat="1" applyFont="1" applyBorder="1" applyAlignme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4" fontId="11" fillId="0" borderId="0" xfId="0" applyNumberFormat="1" applyFont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71" fontId="21" fillId="0" borderId="0" xfId="0" applyNumberFormat="1" applyFont="1" applyBorder="1" applyAlignment="1" applyProtection="1">
      <alignment vertical="center"/>
      <protection locked="0"/>
    </xf>
    <xf numFmtId="171" fontId="21" fillId="0" borderId="20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24" fillId="0" borderId="3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24" fillId="0" borderId="18" xfId="0" applyFont="1" applyBorder="1" applyAlignment="1" applyProtection="1">
      <alignment vertical="center"/>
      <protection locked="0"/>
    </xf>
    <xf numFmtId="0" fontId="24" fillId="0" borderId="0" xfId="0" applyFont="1" applyBorder="1" applyAlignment="1" applyProtection="1">
      <alignment vertical="center"/>
      <protection locked="0"/>
    </xf>
    <xf numFmtId="0" fontId="24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23" fillId="0" borderId="18" xfId="0" applyFont="1" applyBorder="1" applyAlignment="1" applyProtection="1">
      <alignment vertical="center"/>
      <protection locked="0"/>
    </xf>
    <xf numFmtId="0" fontId="23" fillId="0" borderId="0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8" fillId="0" borderId="3" xfId="0" applyFont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alignment horizontal="center" vertical="center"/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0" fontId="25" fillId="0" borderId="18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0" fillId="0" borderId="10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170" fontId="2" fillId="0" borderId="0" xfId="0" applyNumberFormat="1" applyFont="1" applyAlignment="1" applyProtection="1">
      <alignment horizontal="right" vertical="center"/>
    </xf>
    <xf numFmtId="0" fontId="0" fillId="2" borderId="0" xfId="0" applyFont="1" applyFill="1" applyAlignment="1" applyProtection="1">
      <alignment vertical="center"/>
    </xf>
    <xf numFmtId="0" fontId="6" fillId="2" borderId="11" xfId="0" applyFont="1" applyFill="1" applyBorder="1" applyAlignment="1" applyProtection="1">
      <alignment horizontal="left" vertical="center"/>
    </xf>
    <xf numFmtId="0" fontId="0" fillId="2" borderId="12" xfId="0" applyFont="1" applyFill="1" applyBorder="1" applyAlignment="1" applyProtection="1">
      <alignment vertical="center"/>
    </xf>
    <xf numFmtId="0" fontId="6" fillId="2" borderId="12" xfId="0" applyFont="1" applyFill="1" applyBorder="1" applyAlignment="1" applyProtection="1">
      <alignment horizontal="right" vertical="center"/>
    </xf>
    <xf numFmtId="0" fontId="6" fillId="2" borderId="12" xfId="0" applyFont="1" applyFill="1" applyBorder="1" applyAlignment="1" applyProtection="1">
      <alignment horizontal="center" vertical="center"/>
    </xf>
    <xf numFmtId="4" fontId="6" fillId="2" borderId="12" xfId="0" applyNumberFormat="1" applyFont="1" applyFill="1" applyBorder="1" applyAlignment="1" applyProtection="1">
      <alignment vertical="center"/>
    </xf>
    <xf numFmtId="0" fontId="0" fillId="2" borderId="15" xfId="0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168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16" xfId="0" applyFont="1" applyBorder="1" applyAlignment="1" applyProtection="1">
      <alignment vertical="center"/>
    </xf>
    <xf numFmtId="4" fontId="9" fillId="0" borderId="16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6" xfId="0" applyFont="1" applyBorder="1" applyAlignment="1" applyProtection="1">
      <alignment horizontal="left" vertical="center"/>
    </xf>
    <xf numFmtId="0" fontId="10" fillId="0" borderId="16" xfId="0" applyFont="1" applyBorder="1" applyAlignment="1" applyProtection="1">
      <alignment vertical="center"/>
    </xf>
    <xf numFmtId="4" fontId="10" fillId="0" borderId="16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5" fillId="0" borderId="7" xfId="0" applyFont="1" applyBorder="1" applyAlignment="1" applyProtection="1">
      <alignment horizontal="center" vertical="center"/>
    </xf>
    <xf numFmtId="49" fontId="5" fillId="0" borderId="7" xfId="0" applyNumberFormat="1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</xf>
    <xf numFmtId="169" fontId="5" fillId="0" borderId="7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169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27" fillId="0" borderId="7" xfId="0" applyFont="1" applyBorder="1" applyAlignment="1" applyProtection="1">
      <alignment horizontal="center" vertical="center"/>
    </xf>
    <xf numFmtId="49" fontId="27" fillId="0" borderId="7" xfId="0" applyNumberFormat="1" applyFont="1" applyBorder="1" applyAlignment="1" applyProtection="1">
      <alignment horizontal="left" vertical="center" wrapText="1"/>
    </xf>
    <xf numFmtId="0" fontId="27" fillId="0" borderId="7" xfId="0" applyFont="1" applyBorder="1" applyAlignment="1" applyProtection="1">
      <alignment horizontal="left" vertical="center" wrapText="1"/>
    </xf>
    <xf numFmtId="0" fontId="27" fillId="0" borderId="7" xfId="0" applyFont="1" applyBorder="1" applyAlignment="1" applyProtection="1">
      <alignment horizontal="center" vertical="center" wrapText="1"/>
    </xf>
    <xf numFmtId="169" fontId="27" fillId="0" borderId="7" xfId="0" applyNumberFormat="1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169" fontId="25" fillId="0" borderId="0" xfId="0" applyNumberFormat="1" applyFont="1" applyAlignment="1" applyProtection="1">
      <alignment vertical="center"/>
    </xf>
    <xf numFmtId="4" fontId="5" fillId="0" borderId="7" xfId="0" applyNumberFormat="1" applyFont="1" applyBorder="1" applyAlignment="1" applyProtection="1">
      <alignment vertical="center"/>
    </xf>
    <xf numFmtId="4" fontId="27" fillId="0" borderId="7" xfId="0" applyNumberFormat="1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/>
    <xf numFmtId="0" fontId="30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33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33" fillId="0" borderId="0" xfId="0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38" fillId="0" borderId="17" xfId="0" applyFont="1" applyBorder="1" applyAlignment="1" applyProtection="1">
      <alignment horizontal="center" vertical="center"/>
      <protection locked="0"/>
    </xf>
    <xf numFmtId="0" fontId="38" fillId="0" borderId="10" xfId="0" applyFont="1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13" fillId="0" borderId="18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right" vertical="center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4" fontId="17" fillId="0" borderId="0" xfId="0" applyNumberFormat="1" applyFont="1" applyAlignment="1" applyProtection="1">
      <alignment horizontal="right" vertical="center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38" fillId="0" borderId="18" xfId="0" applyNumberFormat="1" applyFont="1" applyBorder="1" applyAlignment="1" applyProtection="1">
      <alignment vertical="center"/>
      <protection locked="0"/>
    </xf>
    <xf numFmtId="4" fontId="38" fillId="0" borderId="0" xfId="0" applyNumberFormat="1" applyFont="1" applyBorder="1" applyAlignment="1" applyProtection="1">
      <alignment vertical="center"/>
      <protection locked="0"/>
    </xf>
    <xf numFmtId="171" fontId="38" fillId="0" borderId="0" xfId="0" applyNumberFormat="1" applyFont="1" applyBorder="1" applyAlignment="1" applyProtection="1">
      <alignment vertical="center"/>
      <protection locked="0"/>
    </xf>
    <xf numFmtId="4" fontId="38" fillId="0" borderId="20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0" borderId="3" xfId="0" applyFont="1" applyBorder="1" applyAlignment="1" applyProtection="1">
      <alignment vertical="center"/>
      <protection locked="0"/>
    </xf>
    <xf numFmtId="0" fontId="34" fillId="0" borderId="0" xfId="0" applyFont="1" applyAlignment="1" applyProtection="1">
      <alignment vertical="center"/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0" fontId="37" fillId="0" borderId="0" xfId="0" applyFont="1" applyAlignment="1" applyProtection="1">
      <alignment vertical="center"/>
      <protection locked="0"/>
    </xf>
    <xf numFmtId="4" fontId="37" fillId="0" borderId="0" xfId="0" applyNumberFormat="1" applyFont="1" applyAlignment="1" applyProtection="1">
      <alignment horizontal="righ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4" fontId="3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39" fillId="0" borderId="18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Border="1" applyAlignment="1" applyProtection="1">
      <alignment vertical="center"/>
      <protection locked="0"/>
    </xf>
    <xf numFmtId="171" fontId="39" fillId="0" borderId="0" xfId="0" applyNumberFormat="1" applyFont="1" applyBorder="1" applyAlignment="1" applyProtection="1">
      <alignment vertical="center"/>
      <protection locked="0"/>
    </xf>
    <xf numFmtId="4" fontId="39" fillId="0" borderId="20" xfId="0" applyNumberFormat="1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35" fillId="0" borderId="0" xfId="1" applyFont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lef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2" fillId="0" borderId="18" xfId="0" applyNumberFormat="1" applyFont="1" applyBorder="1" applyAlignment="1" applyProtection="1">
      <alignment vertical="center"/>
      <protection locked="0"/>
    </xf>
    <xf numFmtId="4" fontId="2" fillId="0" borderId="0" xfId="0" applyNumberFormat="1" applyFont="1" applyBorder="1" applyAlignment="1" applyProtection="1">
      <alignment vertical="center"/>
      <protection locked="0"/>
    </xf>
    <xf numFmtId="171" fontId="2" fillId="0" borderId="0" xfId="0" applyNumberFormat="1" applyFont="1" applyBorder="1" applyAlignment="1" applyProtection="1">
      <alignment vertical="center"/>
      <protection locked="0"/>
    </xf>
    <xf numFmtId="4" fontId="2" fillId="0" borderId="20" xfId="0" applyNumberFormat="1" applyFont="1" applyBorder="1" applyAlignment="1" applyProtection="1">
      <alignment vertical="center"/>
      <protection locked="0"/>
    </xf>
    <xf numFmtId="4" fontId="39" fillId="0" borderId="21" xfId="0" applyNumberFormat="1" applyFont="1" applyBorder="1" applyAlignment="1" applyProtection="1">
      <alignment vertical="center"/>
      <protection locked="0"/>
    </xf>
    <xf numFmtId="4" fontId="39" fillId="0" borderId="16" xfId="0" applyNumberFormat="1" applyFont="1" applyBorder="1" applyAlignment="1" applyProtection="1">
      <alignment vertical="center"/>
      <protection locked="0"/>
    </xf>
    <xf numFmtId="171" fontId="39" fillId="0" borderId="16" xfId="0" applyNumberFormat="1" applyFont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0" fillId="0" borderId="13" xfId="0" applyBorder="1" applyProtection="1"/>
    <xf numFmtId="0" fontId="12" fillId="0" borderId="14" xfId="0" applyFont="1" applyBorder="1" applyAlignment="1" applyProtection="1">
      <alignment horizontal="left" vertical="center"/>
    </xf>
    <xf numFmtId="0" fontId="0" fillId="0" borderId="14" xfId="0" applyFont="1" applyBorder="1" applyAlignment="1" applyProtection="1">
      <alignment vertical="center"/>
    </xf>
    <xf numFmtId="4" fontId="12" fillId="0" borderId="14" xfId="0" applyNumberFormat="1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170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4" fontId="31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6" fillId="5" borderId="11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4" fontId="6" fillId="5" borderId="12" xfId="0" applyNumberFormat="1" applyFont="1" applyFill="1" applyBorder="1" applyAlignment="1" applyProtection="1">
      <alignment vertical="center"/>
    </xf>
    <xf numFmtId="0" fontId="0" fillId="5" borderId="15" xfId="0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286385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C25" sqref="C25:AP39"/>
    </sheetView>
  </sheetViews>
  <sheetFormatPr defaultColWidth="12" defaultRowHeight="11.25"/>
  <cols>
    <col min="1" max="1" width="8.33203125" style="47" customWidth="1"/>
    <col min="2" max="2" width="1.6640625" style="47" customWidth="1"/>
    <col min="3" max="3" width="4.1640625" style="47" customWidth="1"/>
    <col min="4" max="33" width="2.6640625" style="47" customWidth="1"/>
    <col min="34" max="34" width="3.33203125" style="47" customWidth="1"/>
    <col min="35" max="35" width="31.6640625" style="47" customWidth="1"/>
    <col min="36" max="37" width="2.5" style="47" customWidth="1"/>
    <col min="38" max="38" width="8.33203125" style="47" customWidth="1"/>
    <col min="39" max="39" width="3.33203125" style="47" customWidth="1"/>
    <col min="40" max="40" width="13.33203125" style="47" customWidth="1"/>
    <col min="41" max="41" width="7.5" style="47" customWidth="1"/>
    <col min="42" max="42" width="4.1640625" style="47" customWidth="1"/>
    <col min="43" max="43" width="15.6640625" style="47" hidden="1" customWidth="1"/>
    <col min="44" max="44" width="13.6640625" style="47" customWidth="1"/>
    <col min="45" max="47" width="25.83203125" style="47" hidden="1" customWidth="1"/>
    <col min="48" max="49" width="21.6640625" style="47" hidden="1" customWidth="1"/>
    <col min="50" max="51" width="25" style="47" hidden="1" customWidth="1"/>
    <col min="52" max="52" width="21.6640625" style="47" hidden="1" customWidth="1"/>
    <col min="53" max="53" width="19.1640625" style="47" hidden="1" customWidth="1"/>
    <col min="54" max="54" width="25" style="47" hidden="1" customWidth="1"/>
    <col min="55" max="55" width="21.6640625" style="47" hidden="1" customWidth="1"/>
    <col min="56" max="56" width="19.1640625" style="47" hidden="1" customWidth="1"/>
    <col min="57" max="57" width="66.5" style="47" customWidth="1"/>
    <col min="58" max="70" width="12" style="47"/>
    <col min="71" max="91" width="9.33203125" style="47" hidden="1"/>
    <col min="92" max="16384" width="12" style="47"/>
  </cols>
  <sheetData>
    <row r="1" spans="1:74">
      <c r="A1" s="233" t="s">
        <v>0</v>
      </c>
      <c r="AZ1" s="233" t="s">
        <v>1</v>
      </c>
      <c r="BA1" s="233" t="s">
        <v>2</v>
      </c>
      <c r="BB1" s="233" t="s">
        <v>1</v>
      </c>
      <c r="BT1" s="233" t="s">
        <v>3</v>
      </c>
      <c r="BU1" s="233" t="s">
        <v>3</v>
      </c>
      <c r="BV1" s="233" t="s">
        <v>4</v>
      </c>
    </row>
    <row r="2" spans="1:74" ht="36.950000000000003" customHeight="1">
      <c r="AR2" s="48" t="s">
        <v>5</v>
      </c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S2" s="50" t="s">
        <v>6</v>
      </c>
      <c r="BT2" s="50" t="s">
        <v>7</v>
      </c>
    </row>
    <row r="3" spans="1:74" ht="6.95" customHeight="1">
      <c r="B3" s="52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4"/>
      <c r="BS3" s="50" t="s">
        <v>6</v>
      </c>
      <c r="BT3" s="50" t="s">
        <v>8</v>
      </c>
    </row>
    <row r="4" spans="1:74" ht="24.95" customHeight="1">
      <c r="B4" s="54"/>
      <c r="D4" s="55" t="s">
        <v>9</v>
      </c>
      <c r="AR4" s="54"/>
      <c r="AS4" s="234" t="s">
        <v>10</v>
      </c>
      <c r="BE4" s="235" t="s">
        <v>11</v>
      </c>
      <c r="BS4" s="50" t="s">
        <v>12</v>
      </c>
    </row>
    <row r="5" spans="1:74" ht="12" customHeight="1">
      <c r="B5" s="54"/>
      <c r="D5" s="236" t="s">
        <v>13</v>
      </c>
      <c r="K5" s="66" t="s">
        <v>14</v>
      </c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R5" s="54"/>
      <c r="BE5" s="237" t="s">
        <v>15</v>
      </c>
      <c r="BS5" s="50" t="s">
        <v>6</v>
      </c>
    </row>
    <row r="6" spans="1:74" ht="36.950000000000003" customHeight="1">
      <c r="B6" s="54"/>
      <c r="D6" s="238" t="s">
        <v>16</v>
      </c>
      <c r="K6" s="239" t="s">
        <v>17</v>
      </c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R6" s="54"/>
      <c r="BE6" s="240"/>
      <c r="BS6" s="50" t="s">
        <v>6</v>
      </c>
    </row>
    <row r="7" spans="1:74" ht="12" customHeight="1">
      <c r="B7" s="54"/>
      <c r="D7" s="57" t="s">
        <v>18</v>
      </c>
      <c r="K7" s="64" t="s">
        <v>1</v>
      </c>
      <c r="AK7" s="57" t="s">
        <v>19</v>
      </c>
      <c r="AN7" s="64" t="s">
        <v>1</v>
      </c>
      <c r="AR7" s="54"/>
      <c r="BE7" s="240"/>
      <c r="BS7" s="50" t="s">
        <v>6</v>
      </c>
    </row>
    <row r="8" spans="1:74" ht="12" customHeight="1">
      <c r="B8" s="54"/>
      <c r="D8" s="57" t="s">
        <v>20</v>
      </c>
      <c r="K8" s="64" t="s">
        <v>21</v>
      </c>
      <c r="AK8" s="57" t="s">
        <v>22</v>
      </c>
      <c r="AN8" s="29" t="s">
        <v>23</v>
      </c>
      <c r="AR8" s="54"/>
      <c r="BE8" s="240"/>
      <c r="BS8" s="50" t="s">
        <v>6</v>
      </c>
    </row>
    <row r="9" spans="1:74" ht="14.45" customHeight="1">
      <c r="B9" s="54"/>
      <c r="AR9" s="54"/>
      <c r="BE9" s="240"/>
      <c r="BS9" s="50" t="s">
        <v>6</v>
      </c>
    </row>
    <row r="10" spans="1:74" ht="12" customHeight="1">
      <c r="B10" s="54"/>
      <c r="D10" s="57" t="s">
        <v>24</v>
      </c>
      <c r="AK10" s="57" t="s">
        <v>25</v>
      </c>
      <c r="AN10" s="64" t="s">
        <v>1</v>
      </c>
      <c r="AR10" s="54"/>
      <c r="BE10" s="240"/>
      <c r="BS10" s="50" t="s">
        <v>6</v>
      </c>
    </row>
    <row r="11" spans="1:74" ht="18.600000000000001" customHeight="1">
      <c r="B11" s="54"/>
      <c r="E11" s="64" t="s">
        <v>26</v>
      </c>
      <c r="AK11" s="57" t="s">
        <v>27</v>
      </c>
      <c r="AN11" s="64" t="s">
        <v>1</v>
      </c>
      <c r="AR11" s="54"/>
      <c r="BE11" s="240"/>
      <c r="BS11" s="50" t="s">
        <v>6</v>
      </c>
    </row>
    <row r="12" spans="1:74" ht="6.95" customHeight="1">
      <c r="B12" s="54"/>
      <c r="AR12" s="54"/>
      <c r="BE12" s="240"/>
      <c r="BS12" s="50" t="s">
        <v>6</v>
      </c>
    </row>
    <row r="13" spans="1:74" ht="12" customHeight="1">
      <c r="B13" s="54"/>
      <c r="D13" s="57" t="s">
        <v>28</v>
      </c>
      <c r="AK13" s="57" t="s">
        <v>25</v>
      </c>
      <c r="AN13" s="41" t="s">
        <v>29</v>
      </c>
      <c r="AR13" s="54"/>
      <c r="BE13" s="240"/>
      <c r="BS13" s="50" t="s">
        <v>6</v>
      </c>
    </row>
    <row r="14" spans="1:74" ht="12.75">
      <c r="B14" s="54"/>
      <c r="E14" s="44" t="s">
        <v>29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57" t="s">
        <v>27</v>
      </c>
      <c r="AN14" s="41" t="s">
        <v>29</v>
      </c>
      <c r="AR14" s="54"/>
      <c r="BE14" s="240"/>
      <c r="BS14" s="50" t="s">
        <v>6</v>
      </c>
    </row>
    <row r="15" spans="1:74" ht="6.95" customHeight="1">
      <c r="B15" s="54"/>
      <c r="AR15" s="54"/>
      <c r="BE15" s="240"/>
      <c r="BS15" s="50" t="s">
        <v>3</v>
      </c>
    </row>
    <row r="16" spans="1:74" ht="12" customHeight="1">
      <c r="B16" s="54"/>
      <c r="D16" s="57" t="s">
        <v>30</v>
      </c>
      <c r="AK16" s="57" t="s">
        <v>25</v>
      </c>
      <c r="AN16" s="64" t="s">
        <v>1</v>
      </c>
      <c r="AR16" s="54"/>
      <c r="BE16" s="240"/>
      <c r="BS16" s="50" t="s">
        <v>3</v>
      </c>
    </row>
    <row r="17" spans="1:71" ht="18.600000000000001" customHeight="1">
      <c r="B17" s="54"/>
      <c r="E17" s="64" t="s">
        <v>31</v>
      </c>
      <c r="AK17" s="57" t="s">
        <v>27</v>
      </c>
      <c r="AN17" s="64" t="s">
        <v>1</v>
      </c>
      <c r="AR17" s="54"/>
      <c r="BE17" s="240"/>
      <c r="BS17" s="50" t="s">
        <v>32</v>
      </c>
    </row>
    <row r="18" spans="1:71" ht="6.95" customHeight="1">
      <c r="B18" s="54"/>
      <c r="AR18" s="54"/>
      <c r="BE18" s="240"/>
      <c r="BS18" s="50" t="s">
        <v>6</v>
      </c>
    </row>
    <row r="19" spans="1:71" ht="12" customHeight="1">
      <c r="B19" s="54"/>
      <c r="D19" s="57" t="s">
        <v>33</v>
      </c>
      <c r="AK19" s="57" t="s">
        <v>25</v>
      </c>
      <c r="AN19" s="64" t="s">
        <v>1</v>
      </c>
      <c r="AR19" s="54"/>
      <c r="BE19" s="240"/>
      <c r="BS19" s="50" t="s">
        <v>6</v>
      </c>
    </row>
    <row r="20" spans="1:71" ht="18.600000000000001" customHeight="1">
      <c r="B20" s="54"/>
      <c r="E20" s="64" t="s">
        <v>34</v>
      </c>
      <c r="AK20" s="57" t="s">
        <v>27</v>
      </c>
      <c r="AN20" s="64" t="s">
        <v>1</v>
      </c>
      <c r="AR20" s="54"/>
      <c r="BE20" s="240"/>
      <c r="BS20" s="50" t="s">
        <v>32</v>
      </c>
    </row>
    <row r="21" spans="1:71" ht="6.95" customHeight="1">
      <c r="B21" s="54"/>
      <c r="AR21" s="54"/>
      <c r="BE21" s="240"/>
    </row>
    <row r="22" spans="1:71" ht="12" customHeight="1">
      <c r="B22" s="54"/>
      <c r="D22" s="57" t="s">
        <v>35</v>
      </c>
      <c r="AR22" s="54"/>
      <c r="BE22" s="240"/>
    </row>
    <row r="23" spans="1:71" ht="16.5" customHeight="1">
      <c r="B23" s="54"/>
      <c r="E23" s="69" t="s">
        <v>1</v>
      </c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R23" s="54"/>
      <c r="BE23" s="240"/>
    </row>
    <row r="24" spans="1:71" ht="6.95" customHeight="1">
      <c r="B24" s="54"/>
      <c r="AR24" s="54"/>
      <c r="BE24" s="240"/>
    </row>
    <row r="25" spans="1:71" ht="6.95" customHeight="1">
      <c r="B25" s="54"/>
      <c r="C25" s="172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172"/>
      <c r="AR25" s="54"/>
      <c r="BE25" s="240"/>
    </row>
    <row r="26" spans="1:71" s="62" customFormat="1" ht="25.9" customHeight="1">
      <c r="A26" s="34"/>
      <c r="B26" s="30"/>
      <c r="C26" s="152"/>
      <c r="D26" s="308" t="s">
        <v>36</v>
      </c>
      <c r="E26" s="309"/>
      <c r="F26" s="30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  <c r="X26" s="309"/>
      <c r="Y26" s="309"/>
      <c r="Z26" s="309"/>
      <c r="AA26" s="309"/>
      <c r="AB26" s="309"/>
      <c r="AC26" s="309"/>
      <c r="AD26" s="309"/>
      <c r="AE26" s="309"/>
      <c r="AF26" s="309"/>
      <c r="AG26" s="309"/>
      <c r="AH26" s="309"/>
      <c r="AI26" s="309"/>
      <c r="AJ26" s="309"/>
      <c r="AK26" s="310">
        <f>ROUND(AG94,2)</f>
        <v>0</v>
      </c>
      <c r="AL26" s="311"/>
      <c r="AM26" s="311"/>
      <c r="AN26" s="311"/>
      <c r="AO26" s="311"/>
      <c r="AP26" s="152"/>
      <c r="AQ26" s="34"/>
      <c r="AR26" s="30"/>
      <c r="BE26" s="240"/>
    </row>
    <row r="27" spans="1:71" s="62" customFormat="1" ht="6.95" customHeight="1">
      <c r="A27" s="34"/>
      <c r="B27" s="30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34"/>
      <c r="AR27" s="30"/>
      <c r="BE27" s="240"/>
    </row>
    <row r="28" spans="1:71" s="62" customFormat="1" ht="12.75">
      <c r="A28" s="34"/>
      <c r="B28" s="30"/>
      <c r="C28" s="152"/>
      <c r="D28" s="152"/>
      <c r="E28" s="152"/>
      <c r="F28" s="152"/>
      <c r="G28" s="152"/>
      <c r="H28" s="152"/>
      <c r="I28" s="152"/>
      <c r="J28" s="152"/>
      <c r="K28" s="152"/>
      <c r="L28" s="312" t="s">
        <v>37</v>
      </c>
      <c r="M28" s="312"/>
      <c r="N28" s="312"/>
      <c r="O28" s="312"/>
      <c r="P28" s="312"/>
      <c r="Q28" s="152"/>
      <c r="R28" s="152"/>
      <c r="S28" s="152"/>
      <c r="T28" s="152"/>
      <c r="U28" s="152"/>
      <c r="V28" s="152"/>
      <c r="W28" s="312" t="s">
        <v>38</v>
      </c>
      <c r="X28" s="312"/>
      <c r="Y28" s="312"/>
      <c r="Z28" s="312"/>
      <c r="AA28" s="312"/>
      <c r="AB28" s="312"/>
      <c r="AC28" s="312"/>
      <c r="AD28" s="312"/>
      <c r="AE28" s="312"/>
      <c r="AF28" s="152"/>
      <c r="AG28" s="152"/>
      <c r="AH28" s="152"/>
      <c r="AI28" s="152"/>
      <c r="AJ28" s="152"/>
      <c r="AK28" s="312" t="s">
        <v>39</v>
      </c>
      <c r="AL28" s="312"/>
      <c r="AM28" s="312"/>
      <c r="AN28" s="312"/>
      <c r="AO28" s="312"/>
      <c r="AP28" s="152"/>
      <c r="AQ28" s="34"/>
      <c r="AR28" s="30"/>
      <c r="BE28" s="240"/>
    </row>
    <row r="29" spans="1:71" s="242" customFormat="1" ht="14.45" customHeight="1">
      <c r="B29" s="243"/>
      <c r="C29" s="313"/>
      <c r="D29" s="153" t="s">
        <v>40</v>
      </c>
      <c r="E29" s="313"/>
      <c r="F29" s="153" t="s">
        <v>41</v>
      </c>
      <c r="G29" s="313"/>
      <c r="H29" s="313"/>
      <c r="I29" s="313"/>
      <c r="J29" s="313"/>
      <c r="K29" s="313"/>
      <c r="L29" s="314">
        <v>0.21</v>
      </c>
      <c r="M29" s="315"/>
      <c r="N29" s="315"/>
      <c r="O29" s="315"/>
      <c r="P29" s="315"/>
      <c r="Q29" s="313"/>
      <c r="R29" s="313"/>
      <c r="S29" s="313"/>
      <c r="T29" s="313"/>
      <c r="U29" s="313"/>
      <c r="V29" s="313"/>
      <c r="W29" s="316">
        <f>ROUND(AZ94,2)</f>
        <v>0</v>
      </c>
      <c r="X29" s="315"/>
      <c r="Y29" s="315"/>
      <c r="Z29" s="315"/>
      <c r="AA29" s="315"/>
      <c r="AB29" s="315"/>
      <c r="AC29" s="315"/>
      <c r="AD29" s="315"/>
      <c r="AE29" s="315"/>
      <c r="AF29" s="313"/>
      <c r="AG29" s="313"/>
      <c r="AH29" s="313"/>
      <c r="AI29" s="313"/>
      <c r="AJ29" s="313"/>
      <c r="AK29" s="316">
        <f>ROUND(AV94,2)</f>
        <v>0</v>
      </c>
      <c r="AL29" s="315"/>
      <c r="AM29" s="315"/>
      <c r="AN29" s="315"/>
      <c r="AO29" s="315"/>
      <c r="AP29" s="313"/>
      <c r="AR29" s="243"/>
      <c r="BE29" s="244"/>
    </row>
    <row r="30" spans="1:71" s="242" customFormat="1" ht="14.45" customHeight="1">
      <c r="B30" s="243"/>
      <c r="C30" s="313"/>
      <c r="D30" s="313"/>
      <c r="E30" s="313"/>
      <c r="F30" s="153" t="s">
        <v>42</v>
      </c>
      <c r="G30" s="313"/>
      <c r="H30" s="313"/>
      <c r="I30" s="313"/>
      <c r="J30" s="313"/>
      <c r="K30" s="313"/>
      <c r="L30" s="314">
        <v>0.12</v>
      </c>
      <c r="M30" s="315"/>
      <c r="N30" s="315"/>
      <c r="O30" s="315"/>
      <c r="P30" s="315"/>
      <c r="Q30" s="313"/>
      <c r="R30" s="313"/>
      <c r="S30" s="313"/>
      <c r="T30" s="313"/>
      <c r="U30" s="313"/>
      <c r="V30" s="313"/>
      <c r="W30" s="316">
        <f>ROUND(BA94,2)</f>
        <v>0</v>
      </c>
      <c r="X30" s="315"/>
      <c r="Y30" s="315"/>
      <c r="Z30" s="315"/>
      <c r="AA30" s="315"/>
      <c r="AB30" s="315"/>
      <c r="AC30" s="315"/>
      <c r="AD30" s="315"/>
      <c r="AE30" s="315"/>
      <c r="AF30" s="313"/>
      <c r="AG30" s="313"/>
      <c r="AH30" s="313"/>
      <c r="AI30" s="313"/>
      <c r="AJ30" s="313"/>
      <c r="AK30" s="316">
        <f>ROUND(AW94,2)</f>
        <v>0</v>
      </c>
      <c r="AL30" s="315"/>
      <c r="AM30" s="315"/>
      <c r="AN30" s="315"/>
      <c r="AO30" s="315"/>
      <c r="AP30" s="313"/>
      <c r="AR30" s="243"/>
      <c r="BE30" s="244"/>
    </row>
    <row r="31" spans="1:71" s="242" customFormat="1" ht="14.45" hidden="1" customHeight="1">
      <c r="B31" s="243"/>
      <c r="C31" s="313"/>
      <c r="D31" s="313"/>
      <c r="E31" s="313"/>
      <c r="F31" s="153" t="s">
        <v>43</v>
      </c>
      <c r="G31" s="313"/>
      <c r="H31" s="313"/>
      <c r="I31" s="313"/>
      <c r="J31" s="313"/>
      <c r="K31" s="313"/>
      <c r="L31" s="314">
        <v>0.21</v>
      </c>
      <c r="M31" s="315"/>
      <c r="N31" s="315"/>
      <c r="O31" s="315"/>
      <c r="P31" s="315"/>
      <c r="Q31" s="313"/>
      <c r="R31" s="313"/>
      <c r="S31" s="313"/>
      <c r="T31" s="313"/>
      <c r="U31" s="313"/>
      <c r="V31" s="313"/>
      <c r="W31" s="316">
        <f>ROUND(BB94,2)</f>
        <v>0</v>
      </c>
      <c r="X31" s="315"/>
      <c r="Y31" s="315"/>
      <c r="Z31" s="315"/>
      <c r="AA31" s="315"/>
      <c r="AB31" s="315"/>
      <c r="AC31" s="315"/>
      <c r="AD31" s="315"/>
      <c r="AE31" s="315"/>
      <c r="AF31" s="313"/>
      <c r="AG31" s="313"/>
      <c r="AH31" s="313"/>
      <c r="AI31" s="313"/>
      <c r="AJ31" s="313"/>
      <c r="AK31" s="316">
        <v>0</v>
      </c>
      <c r="AL31" s="315"/>
      <c r="AM31" s="315"/>
      <c r="AN31" s="315"/>
      <c r="AO31" s="315"/>
      <c r="AP31" s="313"/>
      <c r="AR31" s="243"/>
      <c r="BE31" s="244"/>
    </row>
    <row r="32" spans="1:71" s="242" customFormat="1" ht="14.45" hidden="1" customHeight="1">
      <c r="B32" s="243"/>
      <c r="C32" s="313"/>
      <c r="D32" s="313"/>
      <c r="E32" s="313"/>
      <c r="F32" s="153" t="s">
        <v>44</v>
      </c>
      <c r="G32" s="313"/>
      <c r="H32" s="313"/>
      <c r="I32" s="313"/>
      <c r="J32" s="313"/>
      <c r="K32" s="313"/>
      <c r="L32" s="314">
        <v>0.12</v>
      </c>
      <c r="M32" s="315"/>
      <c r="N32" s="315"/>
      <c r="O32" s="315"/>
      <c r="P32" s="315"/>
      <c r="Q32" s="313"/>
      <c r="R32" s="313"/>
      <c r="S32" s="313"/>
      <c r="T32" s="313"/>
      <c r="U32" s="313"/>
      <c r="V32" s="313"/>
      <c r="W32" s="316">
        <f>ROUND(BC94,2)</f>
        <v>0</v>
      </c>
      <c r="X32" s="315"/>
      <c r="Y32" s="315"/>
      <c r="Z32" s="315"/>
      <c r="AA32" s="315"/>
      <c r="AB32" s="315"/>
      <c r="AC32" s="315"/>
      <c r="AD32" s="315"/>
      <c r="AE32" s="315"/>
      <c r="AF32" s="313"/>
      <c r="AG32" s="313"/>
      <c r="AH32" s="313"/>
      <c r="AI32" s="313"/>
      <c r="AJ32" s="313"/>
      <c r="AK32" s="316">
        <v>0</v>
      </c>
      <c r="AL32" s="315"/>
      <c r="AM32" s="315"/>
      <c r="AN32" s="315"/>
      <c r="AO32" s="315"/>
      <c r="AP32" s="313"/>
      <c r="AR32" s="243"/>
      <c r="BE32" s="244"/>
    </row>
    <row r="33" spans="1:57" s="242" customFormat="1" ht="14.45" hidden="1" customHeight="1">
      <c r="B33" s="243"/>
      <c r="C33" s="313"/>
      <c r="D33" s="313"/>
      <c r="E33" s="313"/>
      <c r="F33" s="153" t="s">
        <v>45</v>
      </c>
      <c r="G33" s="313"/>
      <c r="H33" s="313"/>
      <c r="I33" s="313"/>
      <c r="J33" s="313"/>
      <c r="K33" s="313"/>
      <c r="L33" s="314">
        <v>0</v>
      </c>
      <c r="M33" s="315"/>
      <c r="N33" s="315"/>
      <c r="O33" s="315"/>
      <c r="P33" s="315"/>
      <c r="Q33" s="313"/>
      <c r="R33" s="313"/>
      <c r="S33" s="313"/>
      <c r="T33" s="313"/>
      <c r="U33" s="313"/>
      <c r="V33" s="313"/>
      <c r="W33" s="316">
        <f>ROUND(BD94,2)</f>
        <v>0</v>
      </c>
      <c r="X33" s="315"/>
      <c r="Y33" s="315"/>
      <c r="Z33" s="315"/>
      <c r="AA33" s="315"/>
      <c r="AB33" s="315"/>
      <c r="AC33" s="315"/>
      <c r="AD33" s="315"/>
      <c r="AE33" s="315"/>
      <c r="AF33" s="313"/>
      <c r="AG33" s="313"/>
      <c r="AH33" s="313"/>
      <c r="AI33" s="313"/>
      <c r="AJ33" s="313"/>
      <c r="AK33" s="316">
        <v>0</v>
      </c>
      <c r="AL33" s="315"/>
      <c r="AM33" s="315"/>
      <c r="AN33" s="315"/>
      <c r="AO33" s="315"/>
      <c r="AP33" s="313"/>
      <c r="AR33" s="243"/>
      <c r="BE33" s="244"/>
    </row>
    <row r="34" spans="1:57" s="62" customFormat="1" ht="6.95" customHeight="1">
      <c r="A34" s="34"/>
      <c r="B34" s="30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34"/>
      <c r="AR34" s="30"/>
      <c r="BE34" s="240"/>
    </row>
    <row r="35" spans="1:57" s="62" customFormat="1" ht="25.9" customHeight="1">
      <c r="A35" s="34"/>
      <c r="B35" s="30"/>
      <c r="C35" s="317"/>
      <c r="D35" s="318" t="s">
        <v>46</v>
      </c>
      <c r="E35" s="319"/>
      <c r="F35" s="319"/>
      <c r="G35" s="319"/>
      <c r="H35" s="319"/>
      <c r="I35" s="319"/>
      <c r="J35" s="319"/>
      <c r="K35" s="319"/>
      <c r="L35" s="319"/>
      <c r="M35" s="319"/>
      <c r="N35" s="319"/>
      <c r="O35" s="319"/>
      <c r="P35" s="319"/>
      <c r="Q35" s="319"/>
      <c r="R35" s="319"/>
      <c r="S35" s="319"/>
      <c r="T35" s="320" t="s">
        <v>47</v>
      </c>
      <c r="U35" s="319"/>
      <c r="V35" s="319"/>
      <c r="W35" s="319"/>
      <c r="X35" s="321" t="s">
        <v>48</v>
      </c>
      <c r="Y35" s="322"/>
      <c r="Z35" s="322"/>
      <c r="AA35" s="322"/>
      <c r="AB35" s="322"/>
      <c r="AC35" s="319"/>
      <c r="AD35" s="319"/>
      <c r="AE35" s="319"/>
      <c r="AF35" s="319"/>
      <c r="AG35" s="319"/>
      <c r="AH35" s="319"/>
      <c r="AI35" s="319"/>
      <c r="AJ35" s="319"/>
      <c r="AK35" s="323">
        <f>SUM(AK26:AK33)</f>
        <v>0</v>
      </c>
      <c r="AL35" s="322"/>
      <c r="AM35" s="322"/>
      <c r="AN35" s="322"/>
      <c r="AO35" s="324"/>
      <c r="AP35" s="317"/>
      <c r="AQ35" s="245"/>
      <c r="AR35" s="30"/>
      <c r="BE35" s="34"/>
    </row>
    <row r="36" spans="1:57" s="62" customFormat="1" ht="6.95" customHeight="1">
      <c r="A36" s="34"/>
      <c r="B36" s="30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34"/>
      <c r="AR36" s="30"/>
      <c r="BE36" s="34"/>
    </row>
    <row r="37" spans="1:57" s="62" customFormat="1" ht="14.45" customHeight="1">
      <c r="A37" s="34"/>
      <c r="B37" s="30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34"/>
      <c r="AR37" s="30"/>
      <c r="BE37" s="34"/>
    </row>
    <row r="38" spans="1:57" ht="14.45" customHeight="1">
      <c r="B38" s="54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R38" s="54"/>
    </row>
    <row r="39" spans="1:57" ht="14.45" customHeight="1">
      <c r="B39" s="54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R39" s="54"/>
    </row>
    <row r="40" spans="1:57" ht="14.45" customHeight="1">
      <c r="B40" s="54"/>
      <c r="AR40" s="54"/>
    </row>
    <row r="41" spans="1:57" ht="14.45" customHeight="1">
      <c r="B41" s="54"/>
      <c r="AR41" s="54"/>
    </row>
    <row r="42" spans="1:57" ht="14.45" customHeight="1">
      <c r="B42" s="54"/>
      <c r="AR42" s="54"/>
    </row>
    <row r="43" spans="1:57" ht="14.45" customHeight="1">
      <c r="B43" s="54"/>
      <c r="AR43" s="54"/>
    </row>
    <row r="44" spans="1:57" ht="14.45" customHeight="1">
      <c r="B44" s="54"/>
      <c r="AR44" s="54"/>
    </row>
    <row r="45" spans="1:57" ht="14.45" customHeight="1">
      <c r="B45" s="54"/>
      <c r="AR45" s="54"/>
    </row>
    <row r="46" spans="1:57" ht="14.45" customHeight="1">
      <c r="B46" s="54"/>
      <c r="AR46" s="54"/>
    </row>
    <row r="47" spans="1:57" ht="14.45" customHeight="1">
      <c r="B47" s="54"/>
      <c r="AR47" s="54"/>
    </row>
    <row r="48" spans="1:57" ht="14.45" customHeight="1">
      <c r="B48" s="54"/>
      <c r="AR48" s="54"/>
    </row>
    <row r="49" spans="1:57" s="62" customFormat="1" ht="14.45" customHeight="1">
      <c r="B49" s="61"/>
      <c r="D49" s="86" t="s">
        <v>49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6" t="s">
        <v>50</v>
      </c>
      <c r="AI49" s="87"/>
      <c r="AJ49" s="87"/>
      <c r="AK49" s="87"/>
      <c r="AL49" s="87"/>
      <c r="AM49" s="87"/>
      <c r="AN49" s="87"/>
      <c r="AO49" s="87"/>
      <c r="AR49" s="61"/>
    </row>
    <row r="50" spans="1:57">
      <c r="B50" s="54"/>
      <c r="AR50" s="54"/>
    </row>
    <row r="51" spans="1:57">
      <c r="B51" s="54"/>
      <c r="AR51" s="54"/>
    </row>
    <row r="52" spans="1:57">
      <c r="B52" s="54"/>
      <c r="AR52" s="54"/>
    </row>
    <row r="53" spans="1:57">
      <c r="B53" s="54"/>
      <c r="AR53" s="54"/>
    </row>
    <row r="54" spans="1:57">
      <c r="B54" s="54"/>
      <c r="AR54" s="54"/>
    </row>
    <row r="55" spans="1:57">
      <c r="B55" s="54"/>
      <c r="AR55" s="54"/>
    </row>
    <row r="56" spans="1:57">
      <c r="B56" s="54"/>
      <c r="AR56" s="54"/>
    </row>
    <row r="57" spans="1:57">
      <c r="B57" s="54"/>
      <c r="AR57" s="54"/>
    </row>
    <row r="58" spans="1:57">
      <c r="B58" s="54"/>
      <c r="AR58" s="54"/>
    </row>
    <row r="59" spans="1:57">
      <c r="B59" s="54"/>
      <c r="AR59" s="54"/>
    </row>
    <row r="60" spans="1:57" s="62" customFormat="1" ht="12.75">
      <c r="A60" s="34"/>
      <c r="B60" s="30"/>
      <c r="C60" s="34"/>
      <c r="D60" s="88" t="s">
        <v>51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8" t="s">
        <v>52</v>
      </c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8" t="s">
        <v>51</v>
      </c>
      <c r="AI60" s="89"/>
      <c r="AJ60" s="89"/>
      <c r="AK60" s="89"/>
      <c r="AL60" s="89"/>
      <c r="AM60" s="88" t="s">
        <v>52</v>
      </c>
      <c r="AN60" s="89"/>
      <c r="AO60" s="89"/>
      <c r="AP60" s="34"/>
      <c r="AQ60" s="34"/>
      <c r="AR60" s="30"/>
      <c r="BE60" s="34"/>
    </row>
    <row r="61" spans="1:57">
      <c r="B61" s="54"/>
      <c r="AR61" s="54"/>
    </row>
    <row r="62" spans="1:57">
      <c r="B62" s="54"/>
      <c r="AR62" s="54"/>
    </row>
    <row r="63" spans="1:57">
      <c r="B63" s="54"/>
      <c r="AR63" s="54"/>
    </row>
    <row r="64" spans="1:57" s="62" customFormat="1" ht="12.75">
      <c r="A64" s="34"/>
      <c r="B64" s="30"/>
      <c r="C64" s="34"/>
      <c r="D64" s="86" t="s">
        <v>53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86" t="s">
        <v>54</v>
      </c>
      <c r="AI64" s="92"/>
      <c r="AJ64" s="92"/>
      <c r="AK64" s="92"/>
      <c r="AL64" s="92"/>
      <c r="AM64" s="92"/>
      <c r="AN64" s="92"/>
      <c r="AO64" s="92"/>
      <c r="AP64" s="34"/>
      <c r="AQ64" s="34"/>
      <c r="AR64" s="30"/>
      <c r="BE64" s="34"/>
    </row>
    <row r="65" spans="1:57">
      <c r="B65" s="54"/>
      <c r="AR65" s="54"/>
    </row>
    <row r="66" spans="1:57">
      <c r="B66" s="54"/>
      <c r="AR66" s="54"/>
    </row>
    <row r="67" spans="1:57">
      <c r="B67" s="54"/>
      <c r="AR67" s="54"/>
    </row>
    <row r="68" spans="1:57">
      <c r="B68" s="54"/>
      <c r="AR68" s="54"/>
    </row>
    <row r="69" spans="1:57">
      <c r="B69" s="54"/>
      <c r="AR69" s="54"/>
    </row>
    <row r="70" spans="1:57">
      <c r="B70" s="54"/>
      <c r="AR70" s="54"/>
    </row>
    <row r="71" spans="1:57">
      <c r="B71" s="54"/>
      <c r="AR71" s="54"/>
    </row>
    <row r="72" spans="1:57">
      <c r="B72" s="54"/>
      <c r="AR72" s="54"/>
    </row>
    <row r="73" spans="1:57">
      <c r="B73" s="54"/>
      <c r="AR73" s="54"/>
    </row>
    <row r="74" spans="1:57">
      <c r="B74" s="54"/>
      <c r="AR74" s="54"/>
    </row>
    <row r="75" spans="1:57" s="62" customFormat="1" ht="12.75">
      <c r="A75" s="34"/>
      <c r="B75" s="30"/>
      <c r="C75" s="34"/>
      <c r="D75" s="88" t="s">
        <v>51</v>
      </c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8" t="s">
        <v>52</v>
      </c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8" t="s">
        <v>51</v>
      </c>
      <c r="AI75" s="89"/>
      <c r="AJ75" s="89"/>
      <c r="AK75" s="89"/>
      <c r="AL75" s="89"/>
      <c r="AM75" s="88" t="s">
        <v>52</v>
      </c>
      <c r="AN75" s="89"/>
      <c r="AO75" s="89"/>
      <c r="AP75" s="34"/>
      <c r="AQ75" s="34"/>
      <c r="AR75" s="30"/>
      <c r="BE75" s="34"/>
    </row>
    <row r="76" spans="1:57" s="62" customFormat="1">
      <c r="A76" s="34"/>
      <c r="B76" s="30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0"/>
      <c r="BE76" s="34"/>
    </row>
    <row r="77" spans="1:57" s="62" customFormat="1" ht="6.95" customHeight="1">
      <c r="A77" s="34"/>
      <c r="B77" s="93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30"/>
      <c r="BE77" s="34"/>
    </row>
    <row r="81" spans="1:91" s="62" customFormat="1" ht="6.95" customHeight="1">
      <c r="A81" s="34"/>
      <c r="B81" s="95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30"/>
      <c r="BE81" s="34"/>
    </row>
    <row r="82" spans="1:91" s="62" customFormat="1" ht="24.95" customHeight="1">
      <c r="A82" s="34"/>
      <c r="B82" s="30"/>
      <c r="C82" s="55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0"/>
      <c r="BE82" s="34"/>
    </row>
    <row r="83" spans="1:91" s="62" customFormat="1" ht="6.95" customHeight="1">
      <c r="A83" s="34"/>
      <c r="B83" s="30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0"/>
      <c r="BE83" s="34"/>
    </row>
    <row r="84" spans="1:91" s="246" customFormat="1" ht="12" customHeight="1">
      <c r="B84" s="247"/>
      <c r="C84" s="57" t="s">
        <v>13</v>
      </c>
      <c r="L84" s="246" t="str">
        <f>K5</f>
        <v>Stavenik2601</v>
      </c>
      <c r="AR84" s="247"/>
    </row>
    <row r="85" spans="1:91" s="248" customFormat="1" ht="36.950000000000003" customHeight="1">
      <c r="B85" s="249"/>
      <c r="C85" s="250" t="s">
        <v>16</v>
      </c>
      <c r="L85" s="63" t="str">
        <f>K6</f>
        <v>REKONSTRUKCE CHODNÍKU NA UL. VSETÍNSKÁ VE VALAŠSKÉM MEZIŘÍČÍ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R85" s="249"/>
    </row>
    <row r="86" spans="1:91" s="62" customFormat="1" ht="6.95" customHeight="1">
      <c r="A86" s="34"/>
      <c r="B86" s="30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0"/>
      <c r="BE86" s="34"/>
    </row>
    <row r="87" spans="1:91" s="62" customFormat="1" ht="12" customHeight="1">
      <c r="A87" s="34"/>
      <c r="B87" s="30"/>
      <c r="C87" s="57" t="s">
        <v>20</v>
      </c>
      <c r="D87" s="34"/>
      <c r="E87" s="34"/>
      <c r="F87" s="34"/>
      <c r="G87" s="34"/>
      <c r="H87" s="34"/>
      <c r="I87" s="34"/>
      <c r="J87" s="34"/>
      <c r="K87" s="34"/>
      <c r="L87" s="252" t="str">
        <f>IF(K8="","",K8)</f>
        <v>Valašské Meziříčí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57" t="s">
        <v>22</v>
      </c>
      <c r="AJ87" s="34"/>
      <c r="AK87" s="34"/>
      <c r="AL87" s="34"/>
      <c r="AM87" s="253" t="str">
        <f>IF(AN8="","",AN8)</f>
        <v>4. 2. 2026</v>
      </c>
      <c r="AN87" s="253"/>
      <c r="AO87" s="34"/>
      <c r="AP87" s="34"/>
      <c r="AQ87" s="34"/>
      <c r="AR87" s="30"/>
      <c r="BE87" s="34"/>
    </row>
    <row r="88" spans="1:91" s="62" customFormat="1" ht="6.95" customHeight="1">
      <c r="A88" s="34"/>
      <c r="B88" s="30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0"/>
      <c r="BE88" s="34"/>
    </row>
    <row r="89" spans="1:91" s="62" customFormat="1" ht="25.7" customHeight="1">
      <c r="A89" s="34"/>
      <c r="B89" s="30"/>
      <c r="C89" s="57" t="s">
        <v>24</v>
      </c>
      <c r="D89" s="34"/>
      <c r="E89" s="34"/>
      <c r="F89" s="34"/>
      <c r="G89" s="34"/>
      <c r="H89" s="34"/>
      <c r="I89" s="34"/>
      <c r="J89" s="34"/>
      <c r="K89" s="34"/>
      <c r="L89" s="246" t="str">
        <f>IF(E11="","",E11)</f>
        <v>Město Valašské Meziříčí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57" t="s">
        <v>30</v>
      </c>
      <c r="AJ89" s="34"/>
      <c r="AK89" s="34"/>
      <c r="AL89" s="34"/>
      <c r="AM89" s="254" t="str">
        <f>IF(E17="","",E17)</f>
        <v>Staveník Petr Poličná 407, 757 01 Valašské Meziříč</v>
      </c>
      <c r="AN89" s="255"/>
      <c r="AO89" s="255"/>
      <c r="AP89" s="255"/>
      <c r="AQ89" s="34"/>
      <c r="AR89" s="30"/>
      <c r="AS89" s="256" t="s">
        <v>56</v>
      </c>
      <c r="AT89" s="257"/>
      <c r="AU89" s="110"/>
      <c r="AV89" s="110"/>
      <c r="AW89" s="110"/>
      <c r="AX89" s="110"/>
      <c r="AY89" s="110"/>
      <c r="AZ89" s="110"/>
      <c r="BA89" s="110"/>
      <c r="BB89" s="110"/>
      <c r="BC89" s="110"/>
      <c r="BD89" s="258"/>
      <c r="BE89" s="34"/>
    </row>
    <row r="90" spans="1:91" s="62" customFormat="1" ht="15.2" customHeight="1">
      <c r="A90" s="34"/>
      <c r="B90" s="30"/>
      <c r="C90" s="57" t="s">
        <v>28</v>
      </c>
      <c r="D90" s="34"/>
      <c r="E90" s="34"/>
      <c r="F90" s="34"/>
      <c r="G90" s="34"/>
      <c r="H90" s="34"/>
      <c r="I90" s="34"/>
      <c r="J90" s="34"/>
      <c r="K90" s="34"/>
      <c r="L90" s="246" t="str">
        <f>IF(E14="Vyplň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57" t="s">
        <v>33</v>
      </c>
      <c r="AJ90" s="34"/>
      <c r="AK90" s="34"/>
      <c r="AL90" s="34"/>
      <c r="AM90" s="254" t="str">
        <f>IF(E20="","",E20)</f>
        <v>Fajfrová Irena</v>
      </c>
      <c r="AN90" s="255"/>
      <c r="AO90" s="255"/>
      <c r="AP90" s="255"/>
      <c r="AQ90" s="34"/>
      <c r="AR90" s="30"/>
      <c r="AS90" s="259"/>
      <c r="AT90" s="260"/>
      <c r="AU90" s="123"/>
      <c r="AV90" s="123"/>
      <c r="AW90" s="123"/>
      <c r="AX90" s="123"/>
      <c r="AY90" s="123"/>
      <c r="AZ90" s="123"/>
      <c r="BA90" s="123"/>
      <c r="BB90" s="123"/>
      <c r="BC90" s="123"/>
      <c r="BD90" s="130"/>
      <c r="BE90" s="34"/>
    </row>
    <row r="91" spans="1:91" s="62" customFormat="1" ht="10.9" customHeight="1">
      <c r="A91" s="34"/>
      <c r="B91" s="30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0"/>
      <c r="AS91" s="259"/>
      <c r="AT91" s="260"/>
      <c r="AU91" s="123"/>
      <c r="AV91" s="123"/>
      <c r="AW91" s="123"/>
      <c r="AX91" s="123"/>
      <c r="AY91" s="123"/>
      <c r="AZ91" s="123"/>
      <c r="BA91" s="123"/>
      <c r="BB91" s="123"/>
      <c r="BC91" s="123"/>
      <c r="BD91" s="130"/>
      <c r="BE91" s="34"/>
    </row>
    <row r="92" spans="1:91" s="62" customFormat="1" ht="29.25" customHeight="1">
      <c r="A92" s="34"/>
      <c r="B92" s="30"/>
      <c r="C92" s="261" t="s">
        <v>57</v>
      </c>
      <c r="D92" s="262"/>
      <c r="E92" s="262"/>
      <c r="F92" s="262"/>
      <c r="G92" s="262"/>
      <c r="H92" s="81"/>
      <c r="I92" s="263" t="s">
        <v>58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4" t="s">
        <v>59</v>
      </c>
      <c r="AH92" s="262"/>
      <c r="AI92" s="262"/>
      <c r="AJ92" s="262"/>
      <c r="AK92" s="262"/>
      <c r="AL92" s="262"/>
      <c r="AM92" s="262"/>
      <c r="AN92" s="263" t="s">
        <v>60</v>
      </c>
      <c r="AO92" s="262"/>
      <c r="AP92" s="265"/>
      <c r="AQ92" s="266" t="s">
        <v>61</v>
      </c>
      <c r="AR92" s="30"/>
      <c r="AS92" s="104" t="s">
        <v>62</v>
      </c>
      <c r="AT92" s="105" t="s">
        <v>63</v>
      </c>
      <c r="AU92" s="105" t="s">
        <v>64</v>
      </c>
      <c r="AV92" s="105" t="s">
        <v>65</v>
      </c>
      <c r="AW92" s="105" t="s">
        <v>66</v>
      </c>
      <c r="AX92" s="105" t="s">
        <v>67</v>
      </c>
      <c r="AY92" s="105" t="s">
        <v>68</v>
      </c>
      <c r="AZ92" s="105" t="s">
        <v>69</v>
      </c>
      <c r="BA92" s="105" t="s">
        <v>70</v>
      </c>
      <c r="BB92" s="105" t="s">
        <v>71</v>
      </c>
      <c r="BC92" s="105" t="s">
        <v>72</v>
      </c>
      <c r="BD92" s="106" t="s">
        <v>73</v>
      </c>
      <c r="BE92" s="34"/>
    </row>
    <row r="93" spans="1:91" s="62" customFormat="1" ht="10.9" customHeight="1">
      <c r="A93" s="34"/>
      <c r="B93" s="30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0"/>
      <c r="AS93" s="109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267"/>
      <c r="BE93" s="34"/>
    </row>
    <row r="94" spans="1:91" s="268" customFormat="1" ht="32.450000000000003" customHeight="1">
      <c r="B94" s="269"/>
      <c r="C94" s="108" t="s">
        <v>74</v>
      </c>
      <c r="D94" s="270"/>
      <c r="E94" s="270"/>
      <c r="F94" s="270"/>
      <c r="G94" s="270"/>
      <c r="H94" s="270"/>
      <c r="I94" s="270"/>
      <c r="J94" s="270"/>
      <c r="K94" s="270"/>
      <c r="L94" s="270"/>
      <c r="M94" s="270"/>
      <c r="N94" s="270"/>
      <c r="O94" s="270"/>
      <c r="P94" s="270"/>
      <c r="Q94" s="270"/>
      <c r="R94" s="270"/>
      <c r="S94" s="270"/>
      <c r="T94" s="270"/>
      <c r="U94" s="270"/>
      <c r="V94" s="270"/>
      <c r="W94" s="270"/>
      <c r="X94" s="270"/>
      <c r="Y94" s="270"/>
      <c r="Z94" s="270"/>
      <c r="AA94" s="270"/>
      <c r="AB94" s="270"/>
      <c r="AC94" s="270"/>
      <c r="AD94" s="270"/>
      <c r="AE94" s="270"/>
      <c r="AF94" s="270"/>
      <c r="AG94" s="271">
        <f>ROUND(AG95+AG98+AG99,2)</f>
        <v>0</v>
      </c>
      <c r="AH94" s="271"/>
      <c r="AI94" s="271"/>
      <c r="AJ94" s="271"/>
      <c r="AK94" s="271"/>
      <c r="AL94" s="271"/>
      <c r="AM94" s="271"/>
      <c r="AN94" s="272">
        <f t="shared" ref="AN94:AN99" si="0">SUM(AG94,AT94)</f>
        <v>0</v>
      </c>
      <c r="AO94" s="272"/>
      <c r="AP94" s="272"/>
      <c r="AQ94" s="273" t="s">
        <v>1</v>
      </c>
      <c r="AR94" s="269"/>
      <c r="AS94" s="274">
        <f>ROUND(AS95+AS98+AS99,2)</f>
        <v>0</v>
      </c>
      <c r="AT94" s="275">
        <f t="shared" ref="AT94:AT99" si="1">ROUND(SUM(AV94:AW94),2)</f>
        <v>0</v>
      </c>
      <c r="AU94" s="276">
        <f>ROUND(AU95+AU98+AU99,5)</f>
        <v>0</v>
      </c>
      <c r="AV94" s="275">
        <f>ROUND(AZ94*L29,2)</f>
        <v>0</v>
      </c>
      <c r="AW94" s="275">
        <f>ROUND(BA94*L30,2)</f>
        <v>0</v>
      </c>
      <c r="AX94" s="275">
        <f>ROUND(BB94*L29,2)</f>
        <v>0</v>
      </c>
      <c r="AY94" s="275">
        <f>ROUND(BC94*L30,2)</f>
        <v>0</v>
      </c>
      <c r="AZ94" s="275">
        <f>ROUND(AZ95+AZ98+AZ99,2)</f>
        <v>0</v>
      </c>
      <c r="BA94" s="275">
        <f>ROUND(BA95+BA98+BA99,2)</f>
        <v>0</v>
      </c>
      <c r="BB94" s="275">
        <f>ROUND(BB95+BB98+BB99,2)</f>
        <v>0</v>
      </c>
      <c r="BC94" s="275">
        <f>ROUND(BC95+BC98+BC99,2)</f>
        <v>0</v>
      </c>
      <c r="BD94" s="277">
        <f>ROUND(BD95+BD98+BD99,2)</f>
        <v>0</v>
      </c>
      <c r="BS94" s="278" t="s">
        <v>75</v>
      </c>
      <c r="BT94" s="278" t="s">
        <v>76</v>
      </c>
      <c r="BU94" s="279" t="s">
        <v>77</v>
      </c>
      <c r="BV94" s="278" t="s">
        <v>78</v>
      </c>
      <c r="BW94" s="278" t="s">
        <v>4</v>
      </c>
      <c r="BX94" s="278" t="s">
        <v>79</v>
      </c>
      <c r="CL94" s="278" t="s">
        <v>1</v>
      </c>
    </row>
    <row r="95" spans="1:91" s="280" customFormat="1" ht="16.5" customHeight="1">
      <c r="B95" s="281"/>
      <c r="C95" s="282"/>
      <c r="D95" s="283" t="s">
        <v>80</v>
      </c>
      <c r="E95" s="283"/>
      <c r="F95" s="283"/>
      <c r="G95" s="283"/>
      <c r="H95" s="283"/>
      <c r="I95" s="284"/>
      <c r="J95" s="283" t="s">
        <v>81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5">
        <f>ROUND(SUM(AG96:AG97),2)</f>
        <v>0</v>
      </c>
      <c r="AH95" s="286"/>
      <c r="AI95" s="286"/>
      <c r="AJ95" s="286"/>
      <c r="AK95" s="286"/>
      <c r="AL95" s="286"/>
      <c r="AM95" s="286"/>
      <c r="AN95" s="287">
        <f t="shared" si="0"/>
        <v>0</v>
      </c>
      <c r="AO95" s="286"/>
      <c r="AP95" s="286"/>
      <c r="AQ95" s="288" t="s">
        <v>82</v>
      </c>
      <c r="AR95" s="281"/>
      <c r="AS95" s="289">
        <f>ROUND(SUM(AS96:AS97),2)</f>
        <v>0</v>
      </c>
      <c r="AT95" s="290">
        <f t="shared" si="1"/>
        <v>0</v>
      </c>
      <c r="AU95" s="291">
        <f>ROUND(SUM(AU96:AU97),5)</f>
        <v>0</v>
      </c>
      <c r="AV95" s="290">
        <f>ROUND(AZ95*L29,2)</f>
        <v>0</v>
      </c>
      <c r="AW95" s="290">
        <f>ROUND(BA95*L30,2)</f>
        <v>0</v>
      </c>
      <c r="AX95" s="290">
        <f>ROUND(BB95*L29,2)</f>
        <v>0</v>
      </c>
      <c r="AY95" s="290">
        <f>ROUND(BC95*L30,2)</f>
        <v>0</v>
      </c>
      <c r="AZ95" s="290">
        <f>ROUND(SUM(AZ96:AZ97),2)</f>
        <v>0</v>
      </c>
      <c r="BA95" s="290">
        <f>ROUND(SUM(BA96:BA97),2)</f>
        <v>0</v>
      </c>
      <c r="BB95" s="290">
        <f>ROUND(SUM(BB96:BB97),2)</f>
        <v>0</v>
      </c>
      <c r="BC95" s="290">
        <f>ROUND(SUM(BC96:BC97),2)</f>
        <v>0</v>
      </c>
      <c r="BD95" s="292">
        <f>ROUND(SUM(BD96:BD97),2)</f>
        <v>0</v>
      </c>
      <c r="BS95" s="293" t="s">
        <v>75</v>
      </c>
      <c r="BT95" s="293" t="s">
        <v>83</v>
      </c>
      <c r="BU95" s="293" t="s">
        <v>77</v>
      </c>
      <c r="BV95" s="293" t="s">
        <v>78</v>
      </c>
      <c r="BW95" s="293" t="s">
        <v>84</v>
      </c>
      <c r="BX95" s="293" t="s">
        <v>4</v>
      </c>
      <c r="CL95" s="293" t="s">
        <v>1</v>
      </c>
      <c r="CM95" s="293" t="s">
        <v>85</v>
      </c>
    </row>
    <row r="96" spans="1:91" s="246" customFormat="1" ht="16.5" customHeight="1">
      <c r="A96" s="294" t="s">
        <v>86</v>
      </c>
      <c r="B96" s="247"/>
      <c r="C96" s="99"/>
      <c r="D96" s="99"/>
      <c r="E96" s="295" t="s">
        <v>87</v>
      </c>
      <c r="F96" s="295"/>
      <c r="G96" s="295"/>
      <c r="H96" s="295"/>
      <c r="I96" s="295"/>
      <c r="J96" s="99"/>
      <c r="K96" s="295" t="s">
        <v>88</v>
      </c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6">
        <f>'100 - SO 100 Chodník'!J32</f>
        <v>0</v>
      </c>
      <c r="AH96" s="297"/>
      <c r="AI96" s="297"/>
      <c r="AJ96" s="297"/>
      <c r="AK96" s="297"/>
      <c r="AL96" s="297"/>
      <c r="AM96" s="297"/>
      <c r="AN96" s="296">
        <f t="shared" si="0"/>
        <v>0</v>
      </c>
      <c r="AO96" s="297"/>
      <c r="AP96" s="297"/>
      <c r="AQ96" s="298" t="s">
        <v>89</v>
      </c>
      <c r="AR96" s="247"/>
      <c r="AS96" s="299">
        <v>0</v>
      </c>
      <c r="AT96" s="300">
        <f t="shared" si="1"/>
        <v>0</v>
      </c>
      <c r="AU96" s="301">
        <f>'100 - SO 100 Chodník'!P127</f>
        <v>0</v>
      </c>
      <c r="AV96" s="300">
        <f>'100 - SO 100 Chodník'!J35</f>
        <v>0</v>
      </c>
      <c r="AW96" s="300">
        <f>'100 - SO 100 Chodník'!J36</f>
        <v>0</v>
      </c>
      <c r="AX96" s="300">
        <f>'100 - SO 100 Chodník'!J37</f>
        <v>0</v>
      </c>
      <c r="AY96" s="300">
        <f>'100 - SO 100 Chodník'!J38</f>
        <v>0</v>
      </c>
      <c r="AZ96" s="300">
        <f>'100 - SO 100 Chodník'!F35</f>
        <v>0</v>
      </c>
      <c r="BA96" s="300">
        <f>'100 - SO 100 Chodník'!F36</f>
        <v>0</v>
      </c>
      <c r="BB96" s="300">
        <f>'100 - SO 100 Chodník'!F37</f>
        <v>0</v>
      </c>
      <c r="BC96" s="300">
        <f>'100 - SO 100 Chodník'!F38</f>
        <v>0</v>
      </c>
      <c r="BD96" s="302">
        <f>'100 - SO 100 Chodník'!F39</f>
        <v>0</v>
      </c>
      <c r="BT96" s="64" t="s">
        <v>85</v>
      </c>
      <c r="BV96" s="64" t="s">
        <v>78</v>
      </c>
      <c r="BW96" s="64" t="s">
        <v>90</v>
      </c>
      <c r="BX96" s="64" t="s">
        <v>84</v>
      </c>
      <c r="CL96" s="64" t="s">
        <v>1</v>
      </c>
    </row>
    <row r="97" spans="1:91" s="246" customFormat="1" ht="16.5" customHeight="1">
      <c r="A97" s="294" t="s">
        <v>86</v>
      </c>
      <c r="B97" s="247"/>
      <c r="C97" s="99"/>
      <c r="D97" s="99"/>
      <c r="E97" s="295" t="s">
        <v>91</v>
      </c>
      <c r="F97" s="295"/>
      <c r="G97" s="295"/>
      <c r="H97" s="295"/>
      <c r="I97" s="295"/>
      <c r="J97" s="99"/>
      <c r="K97" s="295" t="s">
        <v>92</v>
      </c>
      <c r="L97" s="295"/>
      <c r="M97" s="295"/>
      <c r="N97" s="295"/>
      <c r="O97" s="295"/>
      <c r="P97" s="295"/>
      <c r="Q97" s="295"/>
      <c r="R97" s="295"/>
      <c r="S97" s="295"/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296">
        <f>'400 - SO 400 Veřejné osvě...'!J32</f>
        <v>0</v>
      </c>
      <c r="AH97" s="297"/>
      <c r="AI97" s="297"/>
      <c r="AJ97" s="297"/>
      <c r="AK97" s="297"/>
      <c r="AL97" s="297"/>
      <c r="AM97" s="297"/>
      <c r="AN97" s="296">
        <f t="shared" si="0"/>
        <v>0</v>
      </c>
      <c r="AO97" s="297"/>
      <c r="AP97" s="297"/>
      <c r="AQ97" s="298" t="s">
        <v>89</v>
      </c>
      <c r="AR97" s="247"/>
      <c r="AS97" s="299">
        <v>0</v>
      </c>
      <c r="AT97" s="300">
        <f t="shared" si="1"/>
        <v>0</v>
      </c>
      <c r="AU97" s="301">
        <f>'400 - SO 400 Veřejné osvě...'!P122</f>
        <v>0</v>
      </c>
      <c r="AV97" s="300">
        <f>'400 - SO 400 Veřejné osvě...'!J35</f>
        <v>0</v>
      </c>
      <c r="AW97" s="300">
        <f>'400 - SO 400 Veřejné osvě...'!J36</f>
        <v>0</v>
      </c>
      <c r="AX97" s="300">
        <f>'400 - SO 400 Veřejné osvě...'!J37</f>
        <v>0</v>
      </c>
      <c r="AY97" s="300">
        <f>'400 - SO 400 Veřejné osvě...'!J38</f>
        <v>0</v>
      </c>
      <c r="AZ97" s="300">
        <f>'400 - SO 400 Veřejné osvě...'!F35</f>
        <v>0</v>
      </c>
      <c r="BA97" s="300">
        <f>'400 - SO 400 Veřejné osvě...'!F36</f>
        <v>0</v>
      </c>
      <c r="BB97" s="300">
        <f>'400 - SO 400 Veřejné osvě...'!F37</f>
        <v>0</v>
      </c>
      <c r="BC97" s="300">
        <f>'400 - SO 400 Veřejné osvě...'!F38</f>
        <v>0</v>
      </c>
      <c r="BD97" s="302">
        <f>'400 - SO 400 Veřejné osvě...'!F39</f>
        <v>0</v>
      </c>
      <c r="BT97" s="64" t="s">
        <v>85</v>
      </c>
      <c r="BV97" s="64" t="s">
        <v>78</v>
      </c>
      <c r="BW97" s="64" t="s">
        <v>93</v>
      </c>
      <c r="BX97" s="64" t="s">
        <v>84</v>
      </c>
      <c r="CL97" s="64" t="s">
        <v>1</v>
      </c>
    </row>
    <row r="98" spans="1:91" s="280" customFormat="1" ht="16.5" customHeight="1">
      <c r="A98" s="294" t="s">
        <v>86</v>
      </c>
      <c r="B98" s="281"/>
      <c r="C98" s="282"/>
      <c r="D98" s="283" t="s">
        <v>94</v>
      </c>
      <c r="E98" s="283"/>
      <c r="F98" s="283"/>
      <c r="G98" s="283"/>
      <c r="H98" s="283"/>
      <c r="I98" s="284"/>
      <c r="J98" s="283" t="s">
        <v>95</v>
      </c>
      <c r="K98" s="283"/>
      <c r="L98" s="283"/>
      <c r="M98" s="283"/>
      <c r="N98" s="283"/>
      <c r="O98" s="283"/>
      <c r="P98" s="283"/>
      <c r="Q98" s="283"/>
      <c r="R98" s="283"/>
      <c r="S98" s="283"/>
      <c r="T98" s="283"/>
      <c r="U98" s="283"/>
      <c r="V98" s="283"/>
      <c r="W98" s="283"/>
      <c r="X98" s="283"/>
      <c r="Y98" s="283"/>
      <c r="Z98" s="283"/>
      <c r="AA98" s="283"/>
      <c r="AB98" s="283"/>
      <c r="AC98" s="283"/>
      <c r="AD98" s="283"/>
      <c r="AE98" s="283"/>
      <c r="AF98" s="283"/>
      <c r="AG98" s="287">
        <f>'02 - Oprava chodníku'!J30</f>
        <v>0</v>
      </c>
      <c r="AH98" s="286"/>
      <c r="AI98" s="286"/>
      <c r="AJ98" s="286"/>
      <c r="AK98" s="286"/>
      <c r="AL98" s="286"/>
      <c r="AM98" s="286"/>
      <c r="AN98" s="287">
        <f t="shared" si="0"/>
        <v>0</v>
      </c>
      <c r="AO98" s="286"/>
      <c r="AP98" s="286"/>
      <c r="AQ98" s="288" t="s">
        <v>82</v>
      </c>
      <c r="AR98" s="281"/>
      <c r="AS98" s="289">
        <v>0</v>
      </c>
      <c r="AT98" s="290">
        <f t="shared" si="1"/>
        <v>0</v>
      </c>
      <c r="AU98" s="291">
        <f>'02 - Oprava chodníku'!P126</f>
        <v>0</v>
      </c>
      <c r="AV98" s="290">
        <f>'02 - Oprava chodníku'!J33</f>
        <v>0</v>
      </c>
      <c r="AW98" s="290">
        <f>'02 - Oprava chodníku'!J34</f>
        <v>0</v>
      </c>
      <c r="AX98" s="290">
        <f>'02 - Oprava chodníku'!J35</f>
        <v>0</v>
      </c>
      <c r="AY98" s="290">
        <f>'02 - Oprava chodníku'!J36</f>
        <v>0</v>
      </c>
      <c r="AZ98" s="290">
        <f>'02 - Oprava chodníku'!F33</f>
        <v>0</v>
      </c>
      <c r="BA98" s="290">
        <f>'02 - Oprava chodníku'!F34</f>
        <v>0</v>
      </c>
      <c r="BB98" s="290">
        <f>'02 - Oprava chodníku'!F35</f>
        <v>0</v>
      </c>
      <c r="BC98" s="290">
        <f>'02 - Oprava chodníku'!F36</f>
        <v>0</v>
      </c>
      <c r="BD98" s="292">
        <f>'02 - Oprava chodníku'!F37</f>
        <v>0</v>
      </c>
      <c r="BT98" s="293" t="s">
        <v>83</v>
      </c>
      <c r="BV98" s="293" t="s">
        <v>78</v>
      </c>
      <c r="BW98" s="293" t="s">
        <v>96</v>
      </c>
      <c r="BX98" s="293" t="s">
        <v>4</v>
      </c>
      <c r="CL98" s="293" t="s">
        <v>1</v>
      </c>
      <c r="CM98" s="293" t="s">
        <v>85</v>
      </c>
    </row>
    <row r="99" spans="1:91" s="280" customFormat="1" ht="16.5" customHeight="1">
      <c r="A99" s="294" t="s">
        <v>86</v>
      </c>
      <c r="B99" s="281"/>
      <c r="C99" s="282"/>
      <c r="D99" s="283" t="s">
        <v>97</v>
      </c>
      <c r="E99" s="283"/>
      <c r="F99" s="283"/>
      <c r="G99" s="283"/>
      <c r="H99" s="283"/>
      <c r="I99" s="284"/>
      <c r="J99" s="283" t="s">
        <v>98</v>
      </c>
      <c r="K99" s="283"/>
      <c r="L99" s="283"/>
      <c r="M99" s="283"/>
      <c r="N99" s="283"/>
      <c r="O99" s="283"/>
      <c r="P99" s="283"/>
      <c r="Q99" s="283"/>
      <c r="R99" s="283"/>
      <c r="S99" s="283"/>
      <c r="T99" s="283"/>
      <c r="U99" s="283"/>
      <c r="V99" s="283"/>
      <c r="W99" s="283"/>
      <c r="X99" s="283"/>
      <c r="Y99" s="283"/>
      <c r="Z99" s="283"/>
      <c r="AA99" s="283"/>
      <c r="AB99" s="283"/>
      <c r="AC99" s="283"/>
      <c r="AD99" s="283"/>
      <c r="AE99" s="283"/>
      <c r="AF99" s="283"/>
      <c r="AG99" s="287">
        <f>'03 - Vedlejší rozpočtové ...'!J30</f>
        <v>0</v>
      </c>
      <c r="AH99" s="286"/>
      <c r="AI99" s="286"/>
      <c r="AJ99" s="286"/>
      <c r="AK99" s="286"/>
      <c r="AL99" s="286"/>
      <c r="AM99" s="286"/>
      <c r="AN99" s="287">
        <f t="shared" si="0"/>
        <v>0</v>
      </c>
      <c r="AO99" s="286"/>
      <c r="AP99" s="286"/>
      <c r="AQ99" s="288" t="s">
        <v>82</v>
      </c>
      <c r="AR99" s="281"/>
      <c r="AS99" s="303">
        <v>0</v>
      </c>
      <c r="AT99" s="304">
        <f t="shared" si="1"/>
        <v>0</v>
      </c>
      <c r="AU99" s="305">
        <f>'03 - Vedlejší rozpočtové ...'!P124</f>
        <v>0</v>
      </c>
      <c r="AV99" s="304">
        <f>'03 - Vedlejší rozpočtové ...'!J33</f>
        <v>0</v>
      </c>
      <c r="AW99" s="304">
        <f>'03 - Vedlejší rozpočtové ...'!J34</f>
        <v>0</v>
      </c>
      <c r="AX99" s="304">
        <f>'03 - Vedlejší rozpočtové ...'!J35</f>
        <v>0</v>
      </c>
      <c r="AY99" s="304">
        <f>'03 - Vedlejší rozpočtové ...'!J36</f>
        <v>0</v>
      </c>
      <c r="AZ99" s="304">
        <f>'03 - Vedlejší rozpočtové ...'!F33</f>
        <v>0</v>
      </c>
      <c r="BA99" s="304">
        <f>'03 - Vedlejší rozpočtové ...'!F34</f>
        <v>0</v>
      </c>
      <c r="BB99" s="304">
        <f>'03 - Vedlejší rozpočtové ...'!F35</f>
        <v>0</v>
      </c>
      <c r="BC99" s="304">
        <f>'03 - Vedlejší rozpočtové ...'!F36</f>
        <v>0</v>
      </c>
      <c r="BD99" s="306">
        <f>'03 - Vedlejší rozpočtové ...'!F37</f>
        <v>0</v>
      </c>
      <c r="BT99" s="293" t="s">
        <v>83</v>
      </c>
      <c r="BV99" s="293" t="s">
        <v>78</v>
      </c>
      <c r="BW99" s="293" t="s">
        <v>99</v>
      </c>
      <c r="BX99" s="293" t="s">
        <v>4</v>
      </c>
      <c r="CL99" s="293" t="s">
        <v>1</v>
      </c>
      <c r="CM99" s="293" t="s">
        <v>85</v>
      </c>
    </row>
    <row r="100" spans="1:91" s="62" customFormat="1" ht="30" customHeight="1">
      <c r="A100" s="34"/>
      <c r="B100" s="30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0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62" customFormat="1" ht="6.95" customHeight="1">
      <c r="A101" s="34"/>
      <c r="B101" s="93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30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V0Xa4bvuJUnldyWeGV0o5M/3lbbRtdBvcX/3GZUwPFIdp/VN5/AMlKx1zFetZg/x5e9XBhpCATO5Ci27/RTeyw==" saltValue="liq24IXQQBC9DM5tATbldQ==" spinCount="100000" sheet="1" objects="1" scenarios="1"/>
  <mergeCells count="58">
    <mergeCell ref="AS89:AT91"/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E96:I96"/>
    <mergeCell ref="K96:AF96"/>
    <mergeCell ref="AG96:AM96"/>
    <mergeCell ref="AN96:AP96"/>
    <mergeCell ref="E97:I97"/>
    <mergeCell ref="K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M90:AP90"/>
    <mergeCell ref="C92:G92"/>
    <mergeCell ref="I92:AF92"/>
    <mergeCell ref="AG92:AM92"/>
    <mergeCell ref="AN92:AP92"/>
    <mergeCell ref="X35:AB35"/>
    <mergeCell ref="AK35:AO35"/>
    <mergeCell ref="L85:AO85"/>
    <mergeCell ref="AM87:AN87"/>
    <mergeCell ref="AM89:AP89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AK26:AO26"/>
    <mergeCell ref="L28:P28"/>
    <mergeCell ref="W28:AE28"/>
    <mergeCell ref="AK28:AO28"/>
    <mergeCell ref="L29:P29"/>
    <mergeCell ref="W29:AE29"/>
    <mergeCell ref="AK29:AO29"/>
    <mergeCell ref="AR2:BE2"/>
    <mergeCell ref="K5:AO5"/>
    <mergeCell ref="K6:AO6"/>
    <mergeCell ref="E14:AJ14"/>
    <mergeCell ref="E23:AN23"/>
    <mergeCell ref="BE5:BE34"/>
  </mergeCells>
  <hyperlinks>
    <hyperlink ref="A96" location="'100 - SO 100 Chodník'!C2" display="/"/>
    <hyperlink ref="A97" location="'400 - SO 400 Veřejné osvě...'!C2" display="/"/>
    <hyperlink ref="A98" location="'02 - Oprava chodníku'!C2" display="/"/>
    <hyperlink ref="A99" location="'03 - Vedlejší rozpočtové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0"/>
  <sheetViews>
    <sheetView showGridLines="0" topLeftCell="A279" workbookViewId="0">
      <selection activeCell="K290" activeCellId="4" sqref="C22:K26 C31:K41 C82:K129 C130:H290 J130:K290"/>
    </sheetView>
  </sheetViews>
  <sheetFormatPr defaultColWidth="12" defaultRowHeight="11.25"/>
  <cols>
    <col min="1" max="1" width="8.33203125" style="47" customWidth="1"/>
    <col min="2" max="2" width="1.1640625" style="47" customWidth="1"/>
    <col min="3" max="3" width="4.1640625" style="47" customWidth="1"/>
    <col min="4" max="4" width="4.33203125" style="47" customWidth="1"/>
    <col min="5" max="5" width="17.1640625" style="47" customWidth="1"/>
    <col min="6" max="6" width="50.83203125" style="47" customWidth="1"/>
    <col min="7" max="7" width="7.5" style="47" customWidth="1"/>
    <col min="8" max="8" width="14" style="47" customWidth="1"/>
    <col min="9" max="9" width="15.83203125" style="47" customWidth="1"/>
    <col min="10" max="11" width="22.33203125" style="47" customWidth="1"/>
    <col min="12" max="12" width="9.33203125" style="47" customWidth="1"/>
    <col min="13" max="13" width="10.83203125" style="47" hidden="1" customWidth="1"/>
    <col min="14" max="14" width="9.33203125" style="47" hidden="1"/>
    <col min="15" max="20" width="14.1640625" style="47" hidden="1" customWidth="1"/>
    <col min="21" max="21" width="16.33203125" style="47" hidden="1" customWidth="1"/>
    <col min="22" max="22" width="12.33203125" style="47" customWidth="1"/>
    <col min="23" max="23" width="16.33203125" style="47" customWidth="1"/>
    <col min="24" max="24" width="12.33203125" style="47" customWidth="1"/>
    <col min="25" max="25" width="15" style="47" customWidth="1"/>
    <col min="26" max="26" width="11" style="47" customWidth="1"/>
    <col min="27" max="27" width="15" style="47" customWidth="1"/>
    <col min="28" max="28" width="16.33203125" style="47" customWidth="1"/>
    <col min="29" max="29" width="11" style="47" customWidth="1"/>
    <col min="30" max="30" width="15" style="47" customWidth="1"/>
    <col min="31" max="31" width="16.33203125" style="47" customWidth="1"/>
    <col min="32" max="43" width="12" style="47"/>
    <col min="44" max="65" width="9.33203125" style="47" hidden="1"/>
    <col min="66" max="16384" width="12" style="47"/>
  </cols>
  <sheetData>
    <row r="2" spans="1:56" ht="36.950000000000003" customHeight="1">
      <c r="L2" s="48" t="s">
        <v>5</v>
      </c>
      <c r="M2" s="49"/>
      <c r="N2" s="49"/>
      <c r="O2" s="49"/>
      <c r="P2" s="49"/>
      <c r="Q2" s="49"/>
      <c r="R2" s="49"/>
      <c r="S2" s="49"/>
      <c r="T2" s="49"/>
      <c r="U2" s="49"/>
      <c r="V2" s="49"/>
      <c r="AT2" s="50" t="s">
        <v>90</v>
      </c>
      <c r="AZ2" s="51" t="s">
        <v>47</v>
      </c>
      <c r="BA2" s="51" t="s">
        <v>1</v>
      </c>
      <c r="BB2" s="51" t="s">
        <v>1</v>
      </c>
      <c r="BC2" s="51" t="s">
        <v>100</v>
      </c>
      <c r="BD2" s="51" t="s">
        <v>85</v>
      </c>
    </row>
    <row r="3" spans="1:56" ht="6.95" customHeight="1">
      <c r="B3" s="52"/>
      <c r="C3" s="53"/>
      <c r="D3" s="53"/>
      <c r="E3" s="53"/>
      <c r="F3" s="53"/>
      <c r="G3" s="53"/>
      <c r="H3" s="53"/>
      <c r="I3" s="53"/>
      <c r="J3" s="53"/>
      <c r="K3" s="53"/>
      <c r="L3" s="54"/>
      <c r="AT3" s="50" t="s">
        <v>85</v>
      </c>
      <c r="AZ3" s="51" t="s">
        <v>101</v>
      </c>
      <c r="BA3" s="51" t="s">
        <v>1</v>
      </c>
      <c r="BB3" s="51" t="s">
        <v>1</v>
      </c>
      <c r="BC3" s="51" t="s">
        <v>102</v>
      </c>
      <c r="BD3" s="51" t="s">
        <v>85</v>
      </c>
    </row>
    <row r="4" spans="1:56" ht="24.95" customHeight="1">
      <c r="B4" s="54"/>
      <c r="D4" s="55" t="s">
        <v>103</v>
      </c>
      <c r="L4" s="54"/>
      <c r="M4" s="56" t="s">
        <v>10</v>
      </c>
      <c r="AT4" s="50" t="s">
        <v>3</v>
      </c>
      <c r="AZ4" s="51" t="s">
        <v>104</v>
      </c>
      <c r="BA4" s="51" t="s">
        <v>1</v>
      </c>
      <c r="BB4" s="51" t="s">
        <v>1</v>
      </c>
      <c r="BC4" s="51" t="s">
        <v>105</v>
      </c>
      <c r="BD4" s="51" t="s">
        <v>85</v>
      </c>
    </row>
    <row r="5" spans="1:56" ht="6.95" customHeight="1">
      <c r="B5" s="54"/>
      <c r="L5" s="54"/>
      <c r="AZ5" s="51" t="s">
        <v>106</v>
      </c>
      <c r="BA5" s="51" t="s">
        <v>1</v>
      </c>
      <c r="BB5" s="51" t="s">
        <v>1</v>
      </c>
      <c r="BC5" s="51" t="s">
        <v>107</v>
      </c>
      <c r="BD5" s="51" t="s">
        <v>85</v>
      </c>
    </row>
    <row r="6" spans="1:56" ht="12" customHeight="1">
      <c r="B6" s="54"/>
      <c r="D6" s="57" t="s">
        <v>16</v>
      </c>
      <c r="L6" s="54"/>
    </row>
    <row r="7" spans="1:56" ht="26.25" customHeight="1">
      <c r="B7" s="54"/>
      <c r="E7" s="58" t="str">
        <f>'Rekapitulace stavby'!K6</f>
        <v>REKONSTRUKCE CHODNÍKU NA UL. VSETÍNSKÁ VE VALAŠSKÉM MEZIŘÍČÍ</v>
      </c>
      <c r="F7" s="59"/>
      <c r="G7" s="59"/>
      <c r="H7" s="59"/>
      <c r="L7" s="54"/>
    </row>
    <row r="8" spans="1:56" ht="12" customHeight="1">
      <c r="B8" s="54"/>
      <c r="D8" s="57" t="s">
        <v>108</v>
      </c>
      <c r="L8" s="54"/>
    </row>
    <row r="9" spans="1:56" s="62" customFormat="1" ht="16.5" customHeight="1">
      <c r="A9" s="34"/>
      <c r="B9" s="30"/>
      <c r="C9" s="34"/>
      <c r="D9" s="34"/>
      <c r="E9" s="58" t="s">
        <v>109</v>
      </c>
      <c r="F9" s="60"/>
      <c r="G9" s="60"/>
      <c r="H9" s="60"/>
      <c r="I9" s="34"/>
      <c r="J9" s="34"/>
      <c r="K9" s="34"/>
      <c r="L9" s="6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62" customFormat="1" ht="12" customHeight="1">
      <c r="A10" s="34"/>
      <c r="B10" s="30"/>
      <c r="C10" s="34"/>
      <c r="D10" s="57" t="s">
        <v>110</v>
      </c>
      <c r="E10" s="34"/>
      <c r="F10" s="34"/>
      <c r="G10" s="34"/>
      <c r="H10" s="34"/>
      <c r="I10" s="34"/>
      <c r="J10" s="34"/>
      <c r="K10" s="34"/>
      <c r="L10" s="6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62" customFormat="1" ht="16.5" customHeight="1">
      <c r="A11" s="34"/>
      <c r="B11" s="30"/>
      <c r="C11" s="34"/>
      <c r="D11" s="34"/>
      <c r="E11" s="63" t="s">
        <v>111</v>
      </c>
      <c r="F11" s="60"/>
      <c r="G11" s="60"/>
      <c r="H11" s="60"/>
      <c r="I11" s="34"/>
      <c r="J11" s="34"/>
      <c r="K11" s="34"/>
      <c r="L11" s="6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62" customFormat="1">
      <c r="A12" s="34"/>
      <c r="B12" s="30"/>
      <c r="C12" s="34"/>
      <c r="D12" s="34"/>
      <c r="E12" s="34"/>
      <c r="F12" s="34"/>
      <c r="G12" s="34"/>
      <c r="H12" s="34"/>
      <c r="I12" s="34"/>
      <c r="J12" s="34"/>
      <c r="K12" s="34"/>
      <c r="L12" s="6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62" customFormat="1" ht="12" customHeight="1">
      <c r="A13" s="34"/>
      <c r="B13" s="30"/>
      <c r="C13" s="34"/>
      <c r="D13" s="57" t="s">
        <v>18</v>
      </c>
      <c r="E13" s="34"/>
      <c r="F13" s="64" t="s">
        <v>1</v>
      </c>
      <c r="G13" s="34"/>
      <c r="H13" s="34"/>
      <c r="I13" s="57" t="s">
        <v>19</v>
      </c>
      <c r="J13" s="64" t="s">
        <v>1</v>
      </c>
      <c r="K13" s="34"/>
      <c r="L13" s="6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62" customFormat="1" ht="12" customHeight="1">
      <c r="A14" s="34"/>
      <c r="B14" s="30"/>
      <c r="C14" s="34"/>
      <c r="D14" s="57" t="s">
        <v>20</v>
      </c>
      <c r="E14" s="34"/>
      <c r="F14" s="64" t="s">
        <v>21</v>
      </c>
      <c r="G14" s="34"/>
      <c r="H14" s="34"/>
      <c r="I14" s="57" t="s">
        <v>22</v>
      </c>
      <c r="J14" s="65" t="str">
        <f>'Rekapitulace stavby'!AN8</f>
        <v>4. 2. 2026</v>
      </c>
      <c r="K14" s="34"/>
      <c r="L14" s="6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62" customFormat="1" ht="10.9" customHeight="1">
      <c r="A15" s="34"/>
      <c r="B15" s="30"/>
      <c r="C15" s="34"/>
      <c r="D15" s="34"/>
      <c r="E15" s="34"/>
      <c r="F15" s="34"/>
      <c r="G15" s="34"/>
      <c r="H15" s="34"/>
      <c r="I15" s="34"/>
      <c r="J15" s="34"/>
      <c r="K15" s="34"/>
      <c r="L15" s="6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62" customFormat="1" ht="12" customHeight="1">
      <c r="A16" s="34"/>
      <c r="B16" s="30"/>
      <c r="C16" s="34"/>
      <c r="D16" s="57" t="s">
        <v>24</v>
      </c>
      <c r="E16" s="34"/>
      <c r="F16" s="34"/>
      <c r="G16" s="34"/>
      <c r="H16" s="34"/>
      <c r="I16" s="57" t="s">
        <v>25</v>
      </c>
      <c r="J16" s="64" t="s">
        <v>1</v>
      </c>
      <c r="K16" s="34"/>
      <c r="L16" s="6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62" customFormat="1" ht="18" customHeight="1">
      <c r="A17" s="34"/>
      <c r="B17" s="30"/>
      <c r="C17" s="34"/>
      <c r="D17" s="34"/>
      <c r="E17" s="64" t="s">
        <v>26</v>
      </c>
      <c r="F17" s="34"/>
      <c r="G17" s="34"/>
      <c r="H17" s="34"/>
      <c r="I17" s="57" t="s">
        <v>27</v>
      </c>
      <c r="J17" s="64" t="s">
        <v>1</v>
      </c>
      <c r="K17" s="34"/>
      <c r="L17" s="6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62" customFormat="1" ht="6.95" customHeight="1">
      <c r="A18" s="34"/>
      <c r="B18" s="30"/>
      <c r="C18" s="34"/>
      <c r="D18" s="34"/>
      <c r="E18" s="34"/>
      <c r="F18" s="34"/>
      <c r="G18" s="34"/>
      <c r="H18" s="34"/>
      <c r="I18" s="34"/>
      <c r="J18" s="34"/>
      <c r="K18" s="34"/>
      <c r="L18" s="6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62" customFormat="1" ht="12" customHeight="1">
      <c r="A19" s="34"/>
      <c r="B19" s="30"/>
      <c r="C19" s="34"/>
      <c r="D19" s="57" t="s">
        <v>28</v>
      </c>
      <c r="E19" s="34"/>
      <c r="F19" s="34"/>
      <c r="G19" s="34"/>
      <c r="H19" s="34"/>
      <c r="I19" s="57" t="s">
        <v>25</v>
      </c>
      <c r="J19" s="29" t="str">
        <f>'Rekapitulace stavby'!AN13</f>
        <v>Vyplň údaj</v>
      </c>
      <c r="K19" s="34"/>
      <c r="L19" s="6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62" customFormat="1" ht="18" customHeight="1">
      <c r="A20" s="34"/>
      <c r="B20" s="30"/>
      <c r="C20" s="34"/>
      <c r="D20" s="34"/>
      <c r="E20" s="46" t="str">
        <f>'Rekapitulace stavby'!E14</f>
        <v>Vyplň údaj</v>
      </c>
      <c r="F20" s="66"/>
      <c r="G20" s="66"/>
      <c r="H20" s="66"/>
      <c r="I20" s="57" t="s">
        <v>27</v>
      </c>
      <c r="J20" s="29" t="str">
        <f>'Rekapitulace stavby'!AN14</f>
        <v>Vyplň údaj</v>
      </c>
      <c r="K20" s="34"/>
      <c r="L20" s="6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62" customFormat="1" ht="6.95" customHeight="1">
      <c r="A21" s="34"/>
      <c r="B21" s="30"/>
      <c r="C21" s="34"/>
      <c r="D21" s="34"/>
      <c r="E21" s="34"/>
      <c r="F21" s="34"/>
      <c r="G21" s="34"/>
      <c r="H21" s="34"/>
      <c r="I21" s="34"/>
      <c r="J21" s="34"/>
      <c r="K21" s="34"/>
      <c r="L21" s="6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62" customFormat="1" ht="12" customHeight="1">
      <c r="A22" s="34"/>
      <c r="B22" s="30"/>
      <c r="C22" s="152"/>
      <c r="D22" s="153" t="s">
        <v>30</v>
      </c>
      <c r="E22" s="152"/>
      <c r="F22" s="152"/>
      <c r="G22" s="152"/>
      <c r="H22" s="152"/>
      <c r="I22" s="153" t="s">
        <v>25</v>
      </c>
      <c r="J22" s="154" t="s">
        <v>1</v>
      </c>
      <c r="K22" s="152"/>
      <c r="L22" s="6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62" customFormat="1" ht="18" customHeight="1">
      <c r="A23" s="34"/>
      <c r="B23" s="30"/>
      <c r="C23" s="152"/>
      <c r="D23" s="152"/>
      <c r="E23" s="154" t="s">
        <v>31</v>
      </c>
      <c r="F23" s="152"/>
      <c r="G23" s="152"/>
      <c r="H23" s="152"/>
      <c r="I23" s="153" t="s">
        <v>27</v>
      </c>
      <c r="J23" s="154" t="s">
        <v>1</v>
      </c>
      <c r="K23" s="152"/>
      <c r="L23" s="6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62" customFormat="1" ht="6.95" customHeight="1">
      <c r="A24" s="34"/>
      <c r="B24" s="30"/>
      <c r="C24" s="152"/>
      <c r="D24" s="152"/>
      <c r="E24" s="152"/>
      <c r="F24" s="152"/>
      <c r="G24" s="152"/>
      <c r="H24" s="152"/>
      <c r="I24" s="152"/>
      <c r="J24" s="152"/>
      <c r="K24" s="152"/>
      <c r="L24" s="6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62" customFormat="1" ht="12" customHeight="1">
      <c r="A25" s="34"/>
      <c r="B25" s="30"/>
      <c r="C25" s="152"/>
      <c r="D25" s="153" t="s">
        <v>33</v>
      </c>
      <c r="E25" s="152"/>
      <c r="F25" s="152"/>
      <c r="G25" s="152"/>
      <c r="H25" s="152"/>
      <c r="I25" s="153" t="s">
        <v>25</v>
      </c>
      <c r="J25" s="154" t="s">
        <v>1</v>
      </c>
      <c r="K25" s="152"/>
      <c r="L25" s="6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62" customFormat="1" ht="18" customHeight="1">
      <c r="A26" s="34"/>
      <c r="B26" s="30"/>
      <c r="C26" s="152"/>
      <c r="D26" s="152"/>
      <c r="E26" s="154" t="s">
        <v>34</v>
      </c>
      <c r="F26" s="152"/>
      <c r="G26" s="152"/>
      <c r="H26" s="152"/>
      <c r="I26" s="153" t="s">
        <v>27</v>
      </c>
      <c r="J26" s="154" t="s">
        <v>1</v>
      </c>
      <c r="K26" s="152"/>
      <c r="L26" s="6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62" customFormat="1" ht="6.95" customHeight="1">
      <c r="A27" s="34"/>
      <c r="B27" s="30"/>
      <c r="C27" s="34"/>
      <c r="D27" s="34"/>
      <c r="E27" s="34"/>
      <c r="F27" s="34"/>
      <c r="G27" s="34"/>
      <c r="H27" s="34"/>
      <c r="I27" s="34"/>
      <c r="J27" s="34"/>
      <c r="K27" s="34"/>
      <c r="L27" s="6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62" customFormat="1" ht="12" customHeight="1">
      <c r="A28" s="34"/>
      <c r="B28" s="30"/>
      <c r="C28" s="34"/>
      <c r="D28" s="57" t="s">
        <v>35</v>
      </c>
      <c r="E28" s="34"/>
      <c r="F28" s="34"/>
      <c r="G28" s="34"/>
      <c r="H28" s="34"/>
      <c r="I28" s="34"/>
      <c r="J28" s="34"/>
      <c r="K28" s="34"/>
      <c r="L28" s="6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71" customFormat="1" ht="16.5" customHeight="1">
      <c r="A29" s="67"/>
      <c r="B29" s="68"/>
      <c r="C29" s="67"/>
      <c r="D29" s="67"/>
      <c r="E29" s="69" t="s">
        <v>1</v>
      </c>
      <c r="F29" s="69"/>
      <c r="G29" s="69"/>
      <c r="H29" s="69"/>
      <c r="I29" s="67"/>
      <c r="J29" s="67"/>
      <c r="K29" s="67"/>
      <c r="L29" s="70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</row>
    <row r="30" spans="1:31" s="62" customFormat="1" ht="6.95" customHeight="1">
      <c r="A30" s="34"/>
      <c r="B30" s="30"/>
      <c r="C30" s="34"/>
      <c r="D30" s="34"/>
      <c r="E30" s="34"/>
      <c r="F30" s="34"/>
      <c r="G30" s="34"/>
      <c r="H30" s="34"/>
      <c r="I30" s="34"/>
      <c r="J30" s="34"/>
      <c r="K30" s="34"/>
      <c r="L30" s="6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62" customFormat="1" ht="6.95" customHeight="1">
      <c r="A31" s="34"/>
      <c r="B31" s="30"/>
      <c r="C31" s="152"/>
      <c r="D31" s="155"/>
      <c r="E31" s="155"/>
      <c r="F31" s="155"/>
      <c r="G31" s="155"/>
      <c r="H31" s="155"/>
      <c r="I31" s="155"/>
      <c r="J31" s="155"/>
      <c r="K31" s="155"/>
      <c r="L31" s="6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62" customFormat="1" ht="25.5" customHeight="1">
      <c r="A32" s="34"/>
      <c r="B32" s="30"/>
      <c r="C32" s="152"/>
      <c r="D32" s="156" t="s">
        <v>36</v>
      </c>
      <c r="E32" s="152"/>
      <c r="F32" s="152"/>
      <c r="G32" s="152"/>
      <c r="H32" s="152"/>
      <c r="I32" s="152"/>
      <c r="J32" s="157">
        <f>ROUND(J127,2)</f>
        <v>0</v>
      </c>
      <c r="K32" s="152"/>
      <c r="L32" s="6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62" customFormat="1" ht="6.95" customHeight="1">
      <c r="A33" s="34"/>
      <c r="B33" s="30"/>
      <c r="C33" s="152"/>
      <c r="D33" s="155"/>
      <c r="E33" s="155"/>
      <c r="F33" s="155"/>
      <c r="G33" s="155"/>
      <c r="H33" s="155"/>
      <c r="I33" s="155"/>
      <c r="J33" s="155"/>
      <c r="K33" s="155"/>
      <c r="L33" s="6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62" customFormat="1" ht="14.45" customHeight="1">
      <c r="A34" s="34"/>
      <c r="B34" s="30"/>
      <c r="C34" s="152"/>
      <c r="D34" s="152"/>
      <c r="E34" s="152"/>
      <c r="F34" s="158" t="s">
        <v>38</v>
      </c>
      <c r="G34" s="152"/>
      <c r="H34" s="152"/>
      <c r="I34" s="158" t="s">
        <v>37</v>
      </c>
      <c r="J34" s="158" t="s">
        <v>39</v>
      </c>
      <c r="K34" s="152"/>
      <c r="L34" s="6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62" customFormat="1" ht="14.45" customHeight="1">
      <c r="A35" s="34"/>
      <c r="B35" s="30"/>
      <c r="C35" s="152"/>
      <c r="D35" s="159" t="s">
        <v>40</v>
      </c>
      <c r="E35" s="153" t="s">
        <v>41</v>
      </c>
      <c r="F35" s="160">
        <f>ROUND((SUM(BE127:BE289)),2)</f>
        <v>0</v>
      </c>
      <c r="G35" s="152"/>
      <c r="H35" s="152"/>
      <c r="I35" s="161">
        <v>0.21</v>
      </c>
      <c r="J35" s="160">
        <f>ROUND(((SUM(BE127:BE289))*I35),2)</f>
        <v>0</v>
      </c>
      <c r="K35" s="152"/>
      <c r="L35" s="6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62" customFormat="1" ht="14.45" customHeight="1">
      <c r="A36" s="34"/>
      <c r="B36" s="30"/>
      <c r="C36" s="152"/>
      <c r="D36" s="152"/>
      <c r="E36" s="153" t="s">
        <v>42</v>
      </c>
      <c r="F36" s="160">
        <f>ROUND((SUM(BF127:BF289)),2)</f>
        <v>0</v>
      </c>
      <c r="G36" s="152"/>
      <c r="H36" s="152"/>
      <c r="I36" s="161">
        <v>0.12</v>
      </c>
      <c r="J36" s="160">
        <f>ROUND(((SUM(BF127:BF289))*I36),2)</f>
        <v>0</v>
      </c>
      <c r="K36" s="152"/>
      <c r="L36" s="6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62" customFormat="1" ht="14.45" hidden="1" customHeight="1">
      <c r="A37" s="34"/>
      <c r="B37" s="30"/>
      <c r="C37" s="152"/>
      <c r="D37" s="152"/>
      <c r="E37" s="153" t="s">
        <v>43</v>
      </c>
      <c r="F37" s="160">
        <f>ROUND((SUM(BG127:BG289)),2)</f>
        <v>0</v>
      </c>
      <c r="G37" s="152"/>
      <c r="H37" s="152"/>
      <c r="I37" s="161">
        <v>0.21</v>
      </c>
      <c r="J37" s="160">
        <f>0</f>
        <v>0</v>
      </c>
      <c r="K37" s="152"/>
      <c r="L37" s="6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62" customFormat="1" ht="14.45" hidden="1" customHeight="1">
      <c r="A38" s="34"/>
      <c r="B38" s="30"/>
      <c r="C38" s="152"/>
      <c r="D38" s="152"/>
      <c r="E38" s="153" t="s">
        <v>44</v>
      </c>
      <c r="F38" s="160">
        <f>ROUND((SUM(BH127:BH289)),2)</f>
        <v>0</v>
      </c>
      <c r="G38" s="152"/>
      <c r="H38" s="152"/>
      <c r="I38" s="161">
        <v>0.12</v>
      </c>
      <c r="J38" s="160">
        <f>0</f>
        <v>0</v>
      </c>
      <c r="K38" s="152"/>
      <c r="L38" s="6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62" customFormat="1" ht="14.45" hidden="1" customHeight="1">
      <c r="A39" s="34"/>
      <c r="B39" s="30"/>
      <c r="C39" s="152"/>
      <c r="D39" s="152"/>
      <c r="E39" s="153" t="s">
        <v>45</v>
      </c>
      <c r="F39" s="160">
        <f>ROUND((SUM(BI127:BI289)),2)</f>
        <v>0</v>
      </c>
      <c r="G39" s="152"/>
      <c r="H39" s="152"/>
      <c r="I39" s="161">
        <v>0</v>
      </c>
      <c r="J39" s="160">
        <f>0</f>
        <v>0</v>
      </c>
      <c r="K39" s="152"/>
      <c r="L39" s="6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62" customFormat="1" ht="6.95" customHeight="1">
      <c r="A40" s="34"/>
      <c r="B40" s="30"/>
      <c r="C40" s="152"/>
      <c r="D40" s="152"/>
      <c r="E40" s="152"/>
      <c r="F40" s="152"/>
      <c r="G40" s="152"/>
      <c r="H40" s="152"/>
      <c r="I40" s="152"/>
      <c r="J40" s="152"/>
      <c r="K40" s="152"/>
      <c r="L40" s="6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62" customFormat="1" ht="25.5" customHeight="1">
      <c r="A41" s="34"/>
      <c r="B41" s="30"/>
      <c r="C41" s="162"/>
      <c r="D41" s="163" t="s">
        <v>46</v>
      </c>
      <c r="E41" s="164"/>
      <c r="F41" s="164"/>
      <c r="G41" s="165" t="s">
        <v>47</v>
      </c>
      <c r="H41" s="166" t="s">
        <v>48</v>
      </c>
      <c r="I41" s="164"/>
      <c r="J41" s="167">
        <f>SUM(J32:J39)</f>
        <v>0</v>
      </c>
      <c r="K41" s="168"/>
      <c r="L41" s="6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62" customFormat="1" ht="14.45" customHeight="1">
      <c r="A42" s="34"/>
      <c r="B42" s="30"/>
      <c r="C42" s="34"/>
      <c r="D42" s="34"/>
      <c r="E42" s="34"/>
      <c r="F42" s="34"/>
      <c r="G42" s="34"/>
      <c r="H42" s="34"/>
      <c r="I42" s="34"/>
      <c r="J42" s="34"/>
      <c r="K42" s="34"/>
      <c r="L42" s="6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ht="14.45" customHeight="1">
      <c r="B43" s="54"/>
      <c r="L43" s="54"/>
    </row>
    <row r="44" spans="1:31" ht="14.45" customHeight="1">
      <c r="B44" s="54"/>
      <c r="L44" s="54"/>
    </row>
    <row r="45" spans="1:31" ht="14.45" customHeight="1">
      <c r="B45" s="54"/>
      <c r="L45" s="54"/>
    </row>
    <row r="46" spans="1:31" ht="14.45" customHeight="1">
      <c r="B46" s="54"/>
      <c r="L46" s="54"/>
    </row>
    <row r="47" spans="1:31" ht="14.45" customHeight="1">
      <c r="B47" s="54"/>
      <c r="L47" s="54"/>
    </row>
    <row r="48" spans="1:31" ht="14.45" customHeight="1">
      <c r="B48" s="54"/>
      <c r="L48" s="54"/>
    </row>
    <row r="49" spans="1:31" ht="14.45" customHeight="1">
      <c r="B49" s="54"/>
      <c r="L49" s="54"/>
    </row>
    <row r="50" spans="1:31" s="62" customFormat="1" ht="14.45" customHeight="1">
      <c r="B50" s="61"/>
      <c r="D50" s="86" t="s">
        <v>49</v>
      </c>
      <c r="E50" s="87"/>
      <c r="F50" s="87"/>
      <c r="G50" s="86" t="s">
        <v>50</v>
      </c>
      <c r="H50" s="87"/>
      <c r="I50" s="87"/>
      <c r="J50" s="87"/>
      <c r="K50" s="87"/>
      <c r="L50" s="61"/>
    </row>
    <row r="51" spans="1:31">
      <c r="B51" s="54"/>
      <c r="L51" s="54"/>
    </row>
    <row r="52" spans="1:31">
      <c r="B52" s="54"/>
      <c r="L52" s="54"/>
    </row>
    <row r="53" spans="1:31">
      <c r="B53" s="54"/>
      <c r="L53" s="54"/>
    </row>
    <row r="54" spans="1:31">
      <c r="B54" s="54"/>
      <c r="L54" s="54"/>
    </row>
    <row r="55" spans="1:31">
      <c r="B55" s="54"/>
      <c r="L55" s="54"/>
    </row>
    <row r="56" spans="1:31">
      <c r="B56" s="54"/>
      <c r="L56" s="54"/>
    </row>
    <row r="57" spans="1:31">
      <c r="B57" s="54"/>
      <c r="L57" s="54"/>
    </row>
    <row r="58" spans="1:31">
      <c r="B58" s="54"/>
      <c r="L58" s="54"/>
    </row>
    <row r="59" spans="1:31">
      <c r="B59" s="54"/>
      <c r="L59" s="54"/>
    </row>
    <row r="60" spans="1:31">
      <c r="B60" s="54"/>
      <c r="L60" s="54"/>
    </row>
    <row r="61" spans="1:31" s="62" customFormat="1" ht="12.75">
      <c r="A61" s="34"/>
      <c r="B61" s="30"/>
      <c r="C61" s="34"/>
      <c r="D61" s="88" t="s">
        <v>51</v>
      </c>
      <c r="E61" s="89"/>
      <c r="F61" s="90" t="s">
        <v>52</v>
      </c>
      <c r="G61" s="88" t="s">
        <v>51</v>
      </c>
      <c r="H61" s="89"/>
      <c r="I61" s="89"/>
      <c r="J61" s="91" t="s">
        <v>52</v>
      </c>
      <c r="K61" s="89"/>
      <c r="L61" s="6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54"/>
      <c r="L62" s="54"/>
    </row>
    <row r="63" spans="1:31">
      <c r="B63" s="54"/>
      <c r="L63" s="54"/>
    </row>
    <row r="64" spans="1:31">
      <c r="B64" s="54"/>
      <c r="L64" s="54"/>
    </row>
    <row r="65" spans="1:31" s="62" customFormat="1" ht="12.75">
      <c r="A65" s="34"/>
      <c r="B65" s="30"/>
      <c r="C65" s="34"/>
      <c r="D65" s="86" t="s">
        <v>53</v>
      </c>
      <c r="E65" s="92"/>
      <c r="F65" s="92"/>
      <c r="G65" s="86" t="s">
        <v>54</v>
      </c>
      <c r="H65" s="92"/>
      <c r="I65" s="92"/>
      <c r="J65" s="92"/>
      <c r="K65" s="92"/>
      <c r="L65" s="6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54"/>
      <c r="L66" s="54"/>
    </row>
    <row r="67" spans="1:31">
      <c r="B67" s="54"/>
      <c r="L67" s="54"/>
    </row>
    <row r="68" spans="1:31">
      <c r="B68" s="54"/>
      <c r="L68" s="54"/>
    </row>
    <row r="69" spans="1:31">
      <c r="B69" s="54"/>
      <c r="L69" s="54"/>
    </row>
    <row r="70" spans="1:31">
      <c r="B70" s="54"/>
      <c r="L70" s="54"/>
    </row>
    <row r="71" spans="1:31">
      <c r="B71" s="54"/>
      <c r="L71" s="54"/>
    </row>
    <row r="72" spans="1:31">
      <c r="B72" s="54"/>
      <c r="L72" s="54"/>
    </row>
    <row r="73" spans="1:31">
      <c r="B73" s="54"/>
      <c r="L73" s="54"/>
    </row>
    <row r="74" spans="1:31">
      <c r="B74" s="54"/>
      <c r="L74" s="54"/>
    </row>
    <row r="75" spans="1:31">
      <c r="B75" s="54"/>
      <c r="L75" s="54"/>
    </row>
    <row r="76" spans="1:31" s="62" customFormat="1" ht="12.75">
      <c r="A76" s="34"/>
      <c r="B76" s="30"/>
      <c r="C76" s="34"/>
      <c r="D76" s="88" t="s">
        <v>51</v>
      </c>
      <c r="E76" s="89"/>
      <c r="F76" s="90" t="s">
        <v>52</v>
      </c>
      <c r="G76" s="88" t="s">
        <v>51</v>
      </c>
      <c r="H76" s="89"/>
      <c r="I76" s="89"/>
      <c r="J76" s="91" t="s">
        <v>52</v>
      </c>
      <c r="K76" s="89"/>
      <c r="L76" s="6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62" customFormat="1" ht="14.45" customHeight="1">
      <c r="A77" s="34"/>
      <c r="B77" s="93"/>
      <c r="C77" s="94"/>
      <c r="D77" s="94"/>
      <c r="E77" s="94"/>
      <c r="F77" s="94"/>
      <c r="G77" s="94"/>
      <c r="H77" s="94"/>
      <c r="I77" s="94"/>
      <c r="J77" s="94"/>
      <c r="K77" s="94"/>
      <c r="L77" s="6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62" customFormat="1" ht="6.95" customHeight="1">
      <c r="A81" s="34"/>
      <c r="B81" s="95"/>
      <c r="C81" s="96"/>
      <c r="D81" s="96"/>
      <c r="E81" s="96"/>
      <c r="F81" s="96"/>
      <c r="G81" s="96"/>
      <c r="H81" s="96"/>
      <c r="I81" s="96"/>
      <c r="J81" s="96"/>
      <c r="K81" s="96"/>
      <c r="L81" s="6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62" customFormat="1" ht="24.95" customHeight="1">
      <c r="A82" s="34"/>
      <c r="B82" s="30"/>
      <c r="C82" s="169" t="s">
        <v>112</v>
      </c>
      <c r="D82" s="152"/>
      <c r="E82" s="152"/>
      <c r="F82" s="152"/>
      <c r="G82" s="152"/>
      <c r="H82" s="152"/>
      <c r="I82" s="152"/>
      <c r="J82" s="152"/>
      <c r="K82" s="152"/>
      <c r="L82" s="6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62" customFormat="1" ht="6.95" customHeight="1">
      <c r="A83" s="34"/>
      <c r="B83" s="30"/>
      <c r="C83" s="152"/>
      <c r="D83" s="152"/>
      <c r="E83" s="152"/>
      <c r="F83" s="152"/>
      <c r="G83" s="152"/>
      <c r="H83" s="152"/>
      <c r="I83" s="152"/>
      <c r="J83" s="152"/>
      <c r="K83" s="152"/>
      <c r="L83" s="6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62" customFormat="1" ht="12" customHeight="1">
      <c r="A84" s="34"/>
      <c r="B84" s="30"/>
      <c r="C84" s="153" t="s">
        <v>16</v>
      </c>
      <c r="D84" s="152"/>
      <c r="E84" s="152"/>
      <c r="F84" s="152"/>
      <c r="G84" s="152"/>
      <c r="H84" s="152"/>
      <c r="I84" s="152"/>
      <c r="J84" s="152"/>
      <c r="K84" s="152"/>
      <c r="L84" s="6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62" customFormat="1" ht="26.25" customHeight="1">
      <c r="A85" s="34"/>
      <c r="B85" s="30"/>
      <c r="C85" s="152"/>
      <c r="D85" s="152"/>
      <c r="E85" s="170" t="str">
        <f>E7</f>
        <v>REKONSTRUKCE CHODNÍKU NA UL. VSETÍNSKÁ VE VALAŠSKÉM MEZIŘÍČÍ</v>
      </c>
      <c r="F85" s="171"/>
      <c r="G85" s="171"/>
      <c r="H85" s="171"/>
      <c r="I85" s="152"/>
      <c r="J85" s="152"/>
      <c r="K85" s="152"/>
      <c r="L85" s="6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ht="12" customHeight="1">
      <c r="B86" s="54"/>
      <c r="C86" s="153" t="s">
        <v>108</v>
      </c>
      <c r="D86" s="172"/>
      <c r="E86" s="172"/>
      <c r="F86" s="172"/>
      <c r="G86" s="172"/>
      <c r="H86" s="172"/>
      <c r="I86" s="172"/>
      <c r="J86" s="172"/>
      <c r="K86" s="172"/>
      <c r="L86" s="54"/>
    </row>
    <row r="87" spans="1:31" s="62" customFormat="1" ht="16.5" customHeight="1">
      <c r="A87" s="34"/>
      <c r="B87" s="30"/>
      <c r="C87" s="152"/>
      <c r="D87" s="152"/>
      <c r="E87" s="170" t="s">
        <v>109</v>
      </c>
      <c r="F87" s="173"/>
      <c r="G87" s="173"/>
      <c r="H87" s="173"/>
      <c r="I87" s="152"/>
      <c r="J87" s="152"/>
      <c r="K87" s="152"/>
      <c r="L87" s="6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62" customFormat="1" ht="12" customHeight="1">
      <c r="A88" s="34"/>
      <c r="B88" s="30"/>
      <c r="C88" s="153" t="s">
        <v>110</v>
      </c>
      <c r="D88" s="152"/>
      <c r="E88" s="152"/>
      <c r="F88" s="152"/>
      <c r="G88" s="152"/>
      <c r="H88" s="152"/>
      <c r="I88" s="152"/>
      <c r="J88" s="152"/>
      <c r="K88" s="152"/>
      <c r="L88" s="6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62" customFormat="1" ht="16.5" customHeight="1">
      <c r="A89" s="34"/>
      <c r="B89" s="30"/>
      <c r="C89" s="152"/>
      <c r="D89" s="152"/>
      <c r="E89" s="174" t="str">
        <f>E11</f>
        <v>100 - SO 100 Chodník</v>
      </c>
      <c r="F89" s="173"/>
      <c r="G89" s="173"/>
      <c r="H89" s="173"/>
      <c r="I89" s="152"/>
      <c r="J89" s="152"/>
      <c r="K89" s="152"/>
      <c r="L89" s="6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62" customFormat="1" ht="6.95" customHeight="1">
      <c r="A90" s="34"/>
      <c r="B90" s="30"/>
      <c r="C90" s="152"/>
      <c r="D90" s="152"/>
      <c r="E90" s="152"/>
      <c r="F90" s="152"/>
      <c r="G90" s="152"/>
      <c r="H90" s="152"/>
      <c r="I90" s="152"/>
      <c r="J90" s="152"/>
      <c r="K90" s="152"/>
      <c r="L90" s="6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62" customFormat="1" ht="12" customHeight="1">
      <c r="A91" s="34"/>
      <c r="B91" s="30"/>
      <c r="C91" s="153" t="s">
        <v>20</v>
      </c>
      <c r="D91" s="152"/>
      <c r="E91" s="152"/>
      <c r="F91" s="154" t="str">
        <f>F14</f>
        <v>Valašské Meziříčí</v>
      </c>
      <c r="G91" s="152"/>
      <c r="H91" s="152"/>
      <c r="I91" s="153" t="s">
        <v>22</v>
      </c>
      <c r="J91" s="175" t="str">
        <f>IF(J14="","",J14)</f>
        <v>4. 2. 2026</v>
      </c>
      <c r="K91" s="152"/>
      <c r="L91" s="6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62" customFormat="1" ht="6.95" customHeight="1">
      <c r="A92" s="34"/>
      <c r="B92" s="30"/>
      <c r="C92" s="152"/>
      <c r="D92" s="152"/>
      <c r="E92" s="152"/>
      <c r="F92" s="152"/>
      <c r="G92" s="152"/>
      <c r="H92" s="152"/>
      <c r="I92" s="152"/>
      <c r="J92" s="152"/>
      <c r="K92" s="152"/>
      <c r="L92" s="6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62" customFormat="1" ht="40.15" customHeight="1">
      <c r="A93" s="34"/>
      <c r="B93" s="30"/>
      <c r="C93" s="153" t="s">
        <v>24</v>
      </c>
      <c r="D93" s="152"/>
      <c r="E93" s="152"/>
      <c r="F93" s="154" t="str">
        <f>E17</f>
        <v>Město Valašské Meziříčí</v>
      </c>
      <c r="G93" s="152"/>
      <c r="H93" s="152"/>
      <c r="I93" s="153" t="s">
        <v>30</v>
      </c>
      <c r="J93" s="176" t="str">
        <f>E23</f>
        <v>Staveník Petr Poličná 407, 757 01 Valašské Meziříč</v>
      </c>
      <c r="K93" s="152"/>
      <c r="L93" s="6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62" customFormat="1" ht="15.2" customHeight="1">
      <c r="A94" s="34"/>
      <c r="B94" s="30"/>
      <c r="C94" s="153" t="s">
        <v>28</v>
      </c>
      <c r="D94" s="152"/>
      <c r="E94" s="152"/>
      <c r="F94" s="154" t="str">
        <f>IF(E20="","",E20)</f>
        <v>Vyplň údaj</v>
      </c>
      <c r="G94" s="152"/>
      <c r="H94" s="152"/>
      <c r="I94" s="153" t="s">
        <v>33</v>
      </c>
      <c r="J94" s="176" t="str">
        <f>E26</f>
        <v>Fajfrová Irena</v>
      </c>
      <c r="K94" s="152"/>
      <c r="L94" s="6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62" customFormat="1" ht="10.35" customHeight="1">
      <c r="A95" s="34"/>
      <c r="B95" s="30"/>
      <c r="C95" s="152"/>
      <c r="D95" s="152"/>
      <c r="E95" s="152"/>
      <c r="F95" s="152"/>
      <c r="G95" s="152"/>
      <c r="H95" s="152"/>
      <c r="I95" s="152"/>
      <c r="J95" s="152"/>
      <c r="K95" s="152"/>
      <c r="L95" s="6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62" customFormat="1" ht="29.25" customHeight="1">
      <c r="A96" s="34"/>
      <c r="B96" s="30"/>
      <c r="C96" s="177" t="s">
        <v>113</v>
      </c>
      <c r="D96" s="162"/>
      <c r="E96" s="162"/>
      <c r="F96" s="162"/>
      <c r="G96" s="162"/>
      <c r="H96" s="162"/>
      <c r="I96" s="162"/>
      <c r="J96" s="178" t="s">
        <v>114</v>
      </c>
      <c r="K96" s="162"/>
      <c r="L96" s="6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62" customFormat="1" ht="10.35" customHeight="1">
      <c r="A97" s="34"/>
      <c r="B97" s="30"/>
      <c r="C97" s="152"/>
      <c r="D97" s="152"/>
      <c r="E97" s="152"/>
      <c r="F97" s="152"/>
      <c r="G97" s="152"/>
      <c r="H97" s="152"/>
      <c r="I97" s="152"/>
      <c r="J97" s="152"/>
      <c r="K97" s="152"/>
      <c r="L97" s="6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62" customFormat="1" ht="22.9" customHeight="1">
      <c r="A98" s="34"/>
      <c r="B98" s="30"/>
      <c r="C98" s="179" t="s">
        <v>115</v>
      </c>
      <c r="D98" s="152"/>
      <c r="E98" s="152"/>
      <c r="F98" s="152"/>
      <c r="G98" s="152"/>
      <c r="H98" s="152"/>
      <c r="I98" s="152"/>
      <c r="J98" s="157">
        <f>J127</f>
        <v>0</v>
      </c>
      <c r="K98" s="152"/>
      <c r="L98" s="6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50" t="s">
        <v>116</v>
      </c>
    </row>
    <row r="99" spans="1:47" s="97" customFormat="1" ht="24.95" customHeight="1">
      <c r="B99" s="98"/>
      <c r="C99" s="180"/>
      <c r="D99" s="181" t="s">
        <v>117</v>
      </c>
      <c r="E99" s="182"/>
      <c r="F99" s="182"/>
      <c r="G99" s="182"/>
      <c r="H99" s="182"/>
      <c r="I99" s="182"/>
      <c r="J99" s="183">
        <f>J128</f>
        <v>0</v>
      </c>
      <c r="K99" s="180"/>
      <c r="L99" s="98"/>
    </row>
    <row r="100" spans="1:47" s="99" customFormat="1" ht="19.899999999999999" customHeight="1">
      <c r="B100" s="100"/>
      <c r="C100" s="184"/>
      <c r="D100" s="185" t="s">
        <v>118</v>
      </c>
      <c r="E100" s="186"/>
      <c r="F100" s="186"/>
      <c r="G100" s="186"/>
      <c r="H100" s="186"/>
      <c r="I100" s="186"/>
      <c r="J100" s="187">
        <f>J129</f>
        <v>0</v>
      </c>
      <c r="K100" s="184"/>
      <c r="L100" s="100"/>
    </row>
    <row r="101" spans="1:47" s="99" customFormat="1" ht="19.899999999999999" customHeight="1">
      <c r="B101" s="100"/>
      <c r="C101" s="184"/>
      <c r="D101" s="185" t="s">
        <v>119</v>
      </c>
      <c r="E101" s="186"/>
      <c r="F101" s="186"/>
      <c r="G101" s="186"/>
      <c r="H101" s="186"/>
      <c r="I101" s="186"/>
      <c r="J101" s="187">
        <f>J192</f>
        <v>0</v>
      </c>
      <c r="K101" s="184"/>
      <c r="L101" s="100"/>
    </row>
    <row r="102" spans="1:47" s="99" customFormat="1" ht="19.899999999999999" customHeight="1">
      <c r="B102" s="100"/>
      <c r="C102" s="184"/>
      <c r="D102" s="185" t="s">
        <v>120</v>
      </c>
      <c r="E102" s="186"/>
      <c r="F102" s="186"/>
      <c r="G102" s="186"/>
      <c r="H102" s="186"/>
      <c r="I102" s="186"/>
      <c r="J102" s="187">
        <f>J240</f>
        <v>0</v>
      </c>
      <c r="K102" s="184"/>
      <c r="L102" s="100"/>
    </row>
    <row r="103" spans="1:47" s="99" customFormat="1" ht="19.899999999999999" customHeight="1">
      <c r="B103" s="100"/>
      <c r="C103" s="184"/>
      <c r="D103" s="185" t="s">
        <v>121</v>
      </c>
      <c r="E103" s="186"/>
      <c r="F103" s="186"/>
      <c r="G103" s="186"/>
      <c r="H103" s="186"/>
      <c r="I103" s="186"/>
      <c r="J103" s="187">
        <f>J253</f>
        <v>0</v>
      </c>
      <c r="K103" s="184"/>
      <c r="L103" s="100"/>
    </row>
    <row r="104" spans="1:47" s="99" customFormat="1" ht="19.899999999999999" customHeight="1">
      <c r="B104" s="100"/>
      <c r="C104" s="184"/>
      <c r="D104" s="185" t="s">
        <v>122</v>
      </c>
      <c r="E104" s="186"/>
      <c r="F104" s="186"/>
      <c r="G104" s="186"/>
      <c r="H104" s="186"/>
      <c r="I104" s="186"/>
      <c r="J104" s="187">
        <f>J265</f>
        <v>0</v>
      </c>
      <c r="K104" s="184"/>
      <c r="L104" s="100"/>
    </row>
    <row r="105" spans="1:47" s="99" customFormat="1" ht="19.899999999999999" customHeight="1">
      <c r="B105" s="100"/>
      <c r="C105" s="184"/>
      <c r="D105" s="185" t="s">
        <v>123</v>
      </c>
      <c r="E105" s="186"/>
      <c r="F105" s="186"/>
      <c r="G105" s="186"/>
      <c r="H105" s="186"/>
      <c r="I105" s="186"/>
      <c r="J105" s="187">
        <f>J287</f>
        <v>0</v>
      </c>
      <c r="K105" s="184"/>
      <c r="L105" s="100"/>
    </row>
    <row r="106" spans="1:47" s="62" customFormat="1" ht="21.95" customHeight="1">
      <c r="A106" s="34"/>
      <c r="B106" s="30"/>
      <c r="C106" s="152"/>
      <c r="D106" s="152"/>
      <c r="E106" s="152"/>
      <c r="F106" s="152"/>
      <c r="G106" s="152"/>
      <c r="H106" s="152"/>
      <c r="I106" s="152"/>
      <c r="J106" s="152"/>
      <c r="K106" s="152"/>
      <c r="L106" s="6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62" customFormat="1" ht="6.95" customHeight="1">
      <c r="A107" s="34"/>
      <c r="B107" s="93"/>
      <c r="C107" s="188"/>
      <c r="D107" s="188"/>
      <c r="E107" s="188"/>
      <c r="F107" s="188"/>
      <c r="G107" s="188"/>
      <c r="H107" s="188"/>
      <c r="I107" s="188"/>
      <c r="J107" s="188"/>
      <c r="K107" s="188"/>
      <c r="L107" s="6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>
      <c r="C108" s="172"/>
      <c r="D108" s="172"/>
      <c r="E108" s="172"/>
      <c r="F108" s="172"/>
      <c r="G108" s="172"/>
      <c r="H108" s="172"/>
      <c r="I108" s="172"/>
      <c r="J108" s="172"/>
      <c r="K108" s="172"/>
    </row>
    <row r="109" spans="1:47">
      <c r="C109" s="172"/>
      <c r="D109" s="172"/>
      <c r="E109" s="172"/>
      <c r="F109" s="172"/>
      <c r="G109" s="172"/>
      <c r="H109" s="172"/>
      <c r="I109" s="172"/>
      <c r="J109" s="172"/>
      <c r="K109" s="172"/>
    </row>
    <row r="110" spans="1:47">
      <c r="C110" s="172"/>
      <c r="D110" s="172"/>
      <c r="E110" s="172"/>
      <c r="F110" s="172"/>
      <c r="G110" s="172"/>
      <c r="H110" s="172"/>
      <c r="I110" s="172"/>
      <c r="J110" s="172"/>
      <c r="K110" s="172"/>
    </row>
    <row r="111" spans="1:47" s="62" customFormat="1" ht="6.95" customHeight="1">
      <c r="A111" s="34"/>
      <c r="B111" s="95"/>
      <c r="C111" s="189"/>
      <c r="D111" s="189"/>
      <c r="E111" s="189"/>
      <c r="F111" s="189"/>
      <c r="G111" s="189"/>
      <c r="H111" s="189"/>
      <c r="I111" s="189"/>
      <c r="J111" s="189"/>
      <c r="K111" s="189"/>
      <c r="L111" s="6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62" customFormat="1" ht="24.95" customHeight="1">
      <c r="A112" s="34"/>
      <c r="B112" s="30"/>
      <c r="C112" s="169" t="s">
        <v>124</v>
      </c>
      <c r="D112" s="152"/>
      <c r="E112" s="152"/>
      <c r="F112" s="152"/>
      <c r="G112" s="152"/>
      <c r="H112" s="152"/>
      <c r="I112" s="152"/>
      <c r="J112" s="152"/>
      <c r="K112" s="152"/>
      <c r="L112" s="6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62" customFormat="1" ht="6.95" customHeight="1">
      <c r="A113" s="34"/>
      <c r="B113" s="30"/>
      <c r="C113" s="152"/>
      <c r="D113" s="152"/>
      <c r="E113" s="152"/>
      <c r="F113" s="152"/>
      <c r="G113" s="152"/>
      <c r="H113" s="152"/>
      <c r="I113" s="152"/>
      <c r="J113" s="152"/>
      <c r="K113" s="152"/>
      <c r="L113" s="6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62" customFormat="1" ht="12" customHeight="1">
      <c r="A114" s="34"/>
      <c r="B114" s="30"/>
      <c r="C114" s="153" t="s">
        <v>16</v>
      </c>
      <c r="D114" s="152"/>
      <c r="E114" s="152"/>
      <c r="F114" s="152"/>
      <c r="G114" s="152"/>
      <c r="H114" s="152"/>
      <c r="I114" s="152"/>
      <c r="J114" s="152"/>
      <c r="K114" s="152"/>
      <c r="L114" s="6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62" customFormat="1" ht="26.25" customHeight="1">
      <c r="A115" s="34"/>
      <c r="B115" s="30"/>
      <c r="C115" s="152"/>
      <c r="D115" s="152"/>
      <c r="E115" s="170" t="str">
        <f>E7</f>
        <v>REKONSTRUKCE CHODNÍKU NA UL. VSETÍNSKÁ VE VALAŠSKÉM MEZIŘÍČÍ</v>
      </c>
      <c r="F115" s="171"/>
      <c r="G115" s="171"/>
      <c r="H115" s="171"/>
      <c r="I115" s="152"/>
      <c r="J115" s="152"/>
      <c r="K115" s="152"/>
      <c r="L115" s="6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ht="12" customHeight="1">
      <c r="B116" s="54"/>
      <c r="C116" s="153" t="s">
        <v>108</v>
      </c>
      <c r="D116" s="172"/>
      <c r="E116" s="172"/>
      <c r="F116" s="172"/>
      <c r="G116" s="172"/>
      <c r="H116" s="172"/>
      <c r="I116" s="172"/>
      <c r="J116" s="172"/>
      <c r="K116" s="172"/>
      <c r="L116" s="54"/>
    </row>
    <row r="117" spans="1:63" s="62" customFormat="1" ht="16.5" customHeight="1">
      <c r="A117" s="34"/>
      <c r="B117" s="30"/>
      <c r="C117" s="152"/>
      <c r="D117" s="152"/>
      <c r="E117" s="170" t="s">
        <v>109</v>
      </c>
      <c r="F117" s="173"/>
      <c r="G117" s="173"/>
      <c r="H117" s="173"/>
      <c r="I117" s="152"/>
      <c r="J117" s="152"/>
      <c r="K117" s="152"/>
      <c r="L117" s="6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62" customFormat="1" ht="12" customHeight="1">
      <c r="A118" s="34"/>
      <c r="B118" s="30"/>
      <c r="C118" s="153" t="s">
        <v>110</v>
      </c>
      <c r="D118" s="152"/>
      <c r="E118" s="152"/>
      <c r="F118" s="152"/>
      <c r="G118" s="152"/>
      <c r="H118" s="152"/>
      <c r="I118" s="152"/>
      <c r="J118" s="152"/>
      <c r="K118" s="152"/>
      <c r="L118" s="6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62" customFormat="1" ht="16.5" customHeight="1">
      <c r="A119" s="34"/>
      <c r="B119" s="30"/>
      <c r="C119" s="152"/>
      <c r="D119" s="152"/>
      <c r="E119" s="174" t="str">
        <f>E11</f>
        <v>100 - SO 100 Chodník</v>
      </c>
      <c r="F119" s="173"/>
      <c r="G119" s="173"/>
      <c r="H119" s="173"/>
      <c r="I119" s="152"/>
      <c r="J119" s="152"/>
      <c r="K119" s="152"/>
      <c r="L119" s="6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62" customFormat="1" ht="6.95" customHeight="1">
      <c r="A120" s="34"/>
      <c r="B120" s="30"/>
      <c r="C120" s="152"/>
      <c r="D120" s="152"/>
      <c r="E120" s="152"/>
      <c r="F120" s="152"/>
      <c r="G120" s="152"/>
      <c r="H120" s="152"/>
      <c r="I120" s="152"/>
      <c r="J120" s="152"/>
      <c r="K120" s="152"/>
      <c r="L120" s="6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62" customFormat="1" ht="12" customHeight="1">
      <c r="A121" s="34"/>
      <c r="B121" s="30"/>
      <c r="C121" s="153" t="s">
        <v>20</v>
      </c>
      <c r="D121" s="152"/>
      <c r="E121" s="152"/>
      <c r="F121" s="154" t="str">
        <f>F14</f>
        <v>Valašské Meziříčí</v>
      </c>
      <c r="G121" s="152"/>
      <c r="H121" s="152"/>
      <c r="I121" s="153" t="s">
        <v>22</v>
      </c>
      <c r="J121" s="175" t="str">
        <f>IF(J14="","",J14)</f>
        <v>4. 2. 2026</v>
      </c>
      <c r="K121" s="152"/>
      <c r="L121" s="6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62" customFormat="1" ht="6.95" customHeight="1">
      <c r="A122" s="34"/>
      <c r="B122" s="30"/>
      <c r="C122" s="152"/>
      <c r="D122" s="152"/>
      <c r="E122" s="152"/>
      <c r="F122" s="152"/>
      <c r="G122" s="152"/>
      <c r="H122" s="152"/>
      <c r="I122" s="152"/>
      <c r="J122" s="152"/>
      <c r="K122" s="152"/>
      <c r="L122" s="6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62" customFormat="1" ht="40.15" customHeight="1">
      <c r="A123" s="34"/>
      <c r="B123" s="30"/>
      <c r="C123" s="153" t="s">
        <v>24</v>
      </c>
      <c r="D123" s="152"/>
      <c r="E123" s="152"/>
      <c r="F123" s="154" t="str">
        <f>E17</f>
        <v>Město Valašské Meziříčí</v>
      </c>
      <c r="G123" s="152"/>
      <c r="H123" s="152"/>
      <c r="I123" s="153" t="s">
        <v>30</v>
      </c>
      <c r="J123" s="176" t="str">
        <f>E23</f>
        <v>Staveník Petr Poličná 407, 757 01 Valašské Meziříč</v>
      </c>
      <c r="K123" s="152"/>
      <c r="L123" s="6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62" customFormat="1" ht="15.2" customHeight="1">
      <c r="A124" s="34"/>
      <c r="B124" s="30"/>
      <c r="C124" s="153" t="s">
        <v>28</v>
      </c>
      <c r="D124" s="152"/>
      <c r="E124" s="152"/>
      <c r="F124" s="154" t="str">
        <f>IF(E20="","",E20)</f>
        <v>Vyplň údaj</v>
      </c>
      <c r="G124" s="152"/>
      <c r="H124" s="152"/>
      <c r="I124" s="153" t="s">
        <v>33</v>
      </c>
      <c r="J124" s="176" t="str">
        <f>E26</f>
        <v>Fajfrová Irena</v>
      </c>
      <c r="K124" s="152"/>
      <c r="L124" s="6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62" customFormat="1" ht="10.35" customHeight="1">
      <c r="A125" s="34"/>
      <c r="B125" s="30"/>
      <c r="C125" s="152"/>
      <c r="D125" s="152"/>
      <c r="E125" s="152"/>
      <c r="F125" s="152"/>
      <c r="G125" s="152"/>
      <c r="H125" s="152"/>
      <c r="I125" s="152"/>
      <c r="J125" s="152"/>
      <c r="K125" s="152"/>
      <c r="L125" s="6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07" customFormat="1" ht="29.25" customHeight="1">
      <c r="A126" s="101"/>
      <c r="B126" s="102"/>
      <c r="C126" s="190" t="s">
        <v>125</v>
      </c>
      <c r="D126" s="191" t="s">
        <v>61</v>
      </c>
      <c r="E126" s="191" t="s">
        <v>57</v>
      </c>
      <c r="F126" s="191" t="s">
        <v>58</v>
      </c>
      <c r="G126" s="191" t="s">
        <v>126</v>
      </c>
      <c r="H126" s="191" t="s">
        <v>127</v>
      </c>
      <c r="I126" s="191" t="s">
        <v>128</v>
      </c>
      <c r="J126" s="191" t="s">
        <v>114</v>
      </c>
      <c r="K126" s="192" t="s">
        <v>129</v>
      </c>
      <c r="L126" s="103"/>
      <c r="M126" s="104" t="s">
        <v>1</v>
      </c>
      <c r="N126" s="105" t="s">
        <v>40</v>
      </c>
      <c r="O126" s="105" t="s">
        <v>130</v>
      </c>
      <c r="P126" s="105" t="s">
        <v>131</v>
      </c>
      <c r="Q126" s="105" t="s">
        <v>132</v>
      </c>
      <c r="R126" s="105" t="s">
        <v>133</v>
      </c>
      <c r="S126" s="105" t="s">
        <v>134</v>
      </c>
      <c r="T126" s="106" t="s">
        <v>135</v>
      </c>
      <c r="U126" s="101"/>
      <c r="V126" s="101"/>
      <c r="W126" s="101"/>
      <c r="X126" s="101"/>
      <c r="Y126" s="101"/>
      <c r="Z126" s="101"/>
      <c r="AA126" s="101"/>
      <c r="AB126" s="101"/>
      <c r="AC126" s="101"/>
      <c r="AD126" s="101"/>
      <c r="AE126" s="101"/>
    </row>
    <row r="127" spans="1:63" s="62" customFormat="1" ht="22.9" customHeight="1">
      <c r="A127" s="34"/>
      <c r="B127" s="30"/>
      <c r="C127" s="193" t="s">
        <v>136</v>
      </c>
      <c r="D127" s="152"/>
      <c r="E127" s="152"/>
      <c r="F127" s="152"/>
      <c r="G127" s="152"/>
      <c r="H127" s="152"/>
      <c r="I127" s="152"/>
      <c r="J127" s="194">
        <f>BK127</f>
        <v>0</v>
      </c>
      <c r="K127" s="152"/>
      <c r="L127" s="30"/>
      <c r="M127" s="109"/>
      <c r="N127" s="110"/>
      <c r="O127" s="72"/>
      <c r="P127" s="111">
        <f>P128</f>
        <v>0</v>
      </c>
      <c r="Q127" s="72"/>
      <c r="R127" s="111">
        <f>R128</f>
        <v>700.74320325999997</v>
      </c>
      <c r="S127" s="72"/>
      <c r="T127" s="112">
        <f>T128</f>
        <v>562.35850000000005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50" t="s">
        <v>75</v>
      </c>
      <c r="AU127" s="50" t="s">
        <v>116</v>
      </c>
      <c r="BK127" s="113">
        <f>BK128</f>
        <v>0</v>
      </c>
    </row>
    <row r="128" spans="1:63" s="31" customFormat="1" ht="25.9" customHeight="1">
      <c r="B128" s="114"/>
      <c r="C128" s="195"/>
      <c r="D128" s="196" t="s">
        <v>75</v>
      </c>
      <c r="E128" s="197" t="s">
        <v>137</v>
      </c>
      <c r="F128" s="197" t="s">
        <v>138</v>
      </c>
      <c r="G128" s="195"/>
      <c r="H128" s="195"/>
      <c r="I128" s="195"/>
      <c r="J128" s="198">
        <f>BK128</f>
        <v>0</v>
      </c>
      <c r="K128" s="195"/>
      <c r="L128" s="114"/>
      <c r="M128" s="116"/>
      <c r="N128" s="117"/>
      <c r="O128" s="117"/>
      <c r="P128" s="118">
        <f>P129+P192+P240+P253+P265+P287</f>
        <v>0</v>
      </c>
      <c r="Q128" s="117"/>
      <c r="R128" s="118">
        <f>R129+R192+R240+R253+R265+R287</f>
        <v>700.74320325999997</v>
      </c>
      <c r="S128" s="117"/>
      <c r="T128" s="119">
        <f>T129+T192+T240+T253+T265+T287</f>
        <v>562.35850000000005</v>
      </c>
      <c r="AR128" s="115" t="s">
        <v>83</v>
      </c>
      <c r="AT128" s="120" t="s">
        <v>75</v>
      </c>
      <c r="AU128" s="120" t="s">
        <v>76</v>
      </c>
      <c r="AY128" s="115" t="s">
        <v>139</v>
      </c>
      <c r="BK128" s="121">
        <f>BK129+BK192+BK240+BK253+BK265+BK287</f>
        <v>0</v>
      </c>
    </row>
    <row r="129" spans="1:65" s="31" customFormat="1" ht="22.9" customHeight="1">
      <c r="B129" s="114"/>
      <c r="C129" s="195"/>
      <c r="D129" s="196" t="s">
        <v>75</v>
      </c>
      <c r="E129" s="199" t="s">
        <v>83</v>
      </c>
      <c r="F129" s="199" t="s">
        <v>140</v>
      </c>
      <c r="G129" s="195"/>
      <c r="H129" s="195"/>
      <c r="I129" s="195"/>
      <c r="J129" s="200">
        <f>BK129</f>
        <v>0</v>
      </c>
      <c r="K129" s="195"/>
      <c r="L129" s="114"/>
      <c r="M129" s="116"/>
      <c r="N129" s="117"/>
      <c r="O129" s="117"/>
      <c r="P129" s="118">
        <f>SUM(P130:P191)</f>
        <v>0</v>
      </c>
      <c r="Q129" s="117"/>
      <c r="R129" s="118">
        <f>SUM(R130:R191)</f>
        <v>0.2195</v>
      </c>
      <c r="S129" s="117"/>
      <c r="T129" s="119">
        <f>SUM(T130:T191)</f>
        <v>559.43849999999998</v>
      </c>
      <c r="AR129" s="115" t="s">
        <v>83</v>
      </c>
      <c r="AT129" s="120" t="s">
        <v>75</v>
      </c>
      <c r="AU129" s="120" t="s">
        <v>83</v>
      </c>
      <c r="AY129" s="115" t="s">
        <v>139</v>
      </c>
      <c r="BK129" s="121">
        <f>SUM(BK130:BK191)</f>
        <v>0</v>
      </c>
    </row>
    <row r="130" spans="1:65" s="62" customFormat="1" ht="16.5" customHeight="1">
      <c r="A130" s="34"/>
      <c r="B130" s="30"/>
      <c r="C130" s="201" t="s">
        <v>83</v>
      </c>
      <c r="D130" s="201" t="s">
        <v>141</v>
      </c>
      <c r="E130" s="202" t="s">
        <v>142</v>
      </c>
      <c r="F130" s="203" t="s">
        <v>143</v>
      </c>
      <c r="G130" s="204" t="s">
        <v>144</v>
      </c>
      <c r="H130" s="205">
        <v>10</v>
      </c>
      <c r="I130" s="32"/>
      <c r="J130" s="224">
        <f>ROUND(I130*H130,2)</f>
        <v>0</v>
      </c>
      <c r="K130" s="203" t="s">
        <v>145</v>
      </c>
      <c r="L130" s="30"/>
      <c r="M130" s="33" t="s">
        <v>1</v>
      </c>
      <c r="N130" s="122" t="s">
        <v>41</v>
      </c>
      <c r="O130" s="123"/>
      <c r="P130" s="124">
        <f>O130*H130</f>
        <v>0</v>
      </c>
      <c r="Q130" s="124">
        <v>3.0000000000000001E-5</v>
      </c>
      <c r="R130" s="124">
        <f>Q130*H130</f>
        <v>2.9999999999999997E-4</v>
      </c>
      <c r="S130" s="124">
        <v>0</v>
      </c>
      <c r="T130" s="12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26" t="s">
        <v>146</v>
      </c>
      <c r="AT130" s="126" t="s">
        <v>141</v>
      </c>
      <c r="AU130" s="126" t="s">
        <v>85</v>
      </c>
      <c r="AY130" s="50" t="s">
        <v>139</v>
      </c>
      <c r="BE130" s="127">
        <f>IF(N130="základní",J130,0)</f>
        <v>0</v>
      </c>
      <c r="BF130" s="127">
        <f>IF(N130="snížená",J130,0)</f>
        <v>0</v>
      </c>
      <c r="BG130" s="127">
        <f>IF(N130="zákl. přenesená",J130,0)</f>
        <v>0</v>
      </c>
      <c r="BH130" s="127">
        <f>IF(N130="sníž. přenesená",J130,0)</f>
        <v>0</v>
      </c>
      <c r="BI130" s="127">
        <f>IF(N130="nulová",J130,0)</f>
        <v>0</v>
      </c>
      <c r="BJ130" s="50" t="s">
        <v>83</v>
      </c>
      <c r="BK130" s="127">
        <f>ROUND(I130*H130,2)</f>
        <v>0</v>
      </c>
      <c r="BL130" s="50" t="s">
        <v>146</v>
      </c>
      <c r="BM130" s="126" t="s">
        <v>147</v>
      </c>
    </row>
    <row r="131" spans="1:65" s="62" customFormat="1" ht="19.5">
      <c r="A131" s="34"/>
      <c r="B131" s="30"/>
      <c r="C131" s="152"/>
      <c r="D131" s="206" t="s">
        <v>148</v>
      </c>
      <c r="E131" s="152"/>
      <c r="F131" s="207" t="s">
        <v>149</v>
      </c>
      <c r="G131" s="152"/>
      <c r="H131" s="152"/>
      <c r="I131" s="34"/>
      <c r="J131" s="152"/>
      <c r="K131" s="152"/>
      <c r="L131" s="30"/>
      <c r="M131" s="128"/>
      <c r="N131" s="129"/>
      <c r="O131" s="123"/>
      <c r="P131" s="123"/>
      <c r="Q131" s="123"/>
      <c r="R131" s="123"/>
      <c r="S131" s="123"/>
      <c r="T131" s="13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50" t="s">
        <v>148</v>
      </c>
      <c r="AU131" s="50" t="s">
        <v>85</v>
      </c>
    </row>
    <row r="132" spans="1:65" s="62" customFormat="1" ht="33" customHeight="1">
      <c r="A132" s="34"/>
      <c r="B132" s="30"/>
      <c r="C132" s="201" t="s">
        <v>85</v>
      </c>
      <c r="D132" s="201" t="s">
        <v>141</v>
      </c>
      <c r="E132" s="202" t="s">
        <v>150</v>
      </c>
      <c r="F132" s="203" t="s">
        <v>151</v>
      </c>
      <c r="G132" s="204" t="s">
        <v>144</v>
      </c>
      <c r="H132" s="205">
        <v>10</v>
      </c>
      <c r="I132" s="32"/>
      <c r="J132" s="224">
        <f>ROUND(I132*H132,2)</f>
        <v>0</v>
      </c>
      <c r="K132" s="203" t="s">
        <v>145</v>
      </c>
      <c r="L132" s="30"/>
      <c r="M132" s="33" t="s">
        <v>1</v>
      </c>
      <c r="N132" s="122" t="s">
        <v>41</v>
      </c>
      <c r="O132" s="123"/>
      <c r="P132" s="124">
        <f>O132*H132</f>
        <v>0</v>
      </c>
      <c r="Q132" s="124">
        <v>0</v>
      </c>
      <c r="R132" s="124">
        <f>Q132*H132</f>
        <v>0</v>
      </c>
      <c r="S132" s="124">
        <v>0</v>
      </c>
      <c r="T132" s="12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26" t="s">
        <v>146</v>
      </c>
      <c r="AT132" s="126" t="s">
        <v>141</v>
      </c>
      <c r="AU132" s="126" t="s">
        <v>85</v>
      </c>
      <c r="AY132" s="50" t="s">
        <v>139</v>
      </c>
      <c r="BE132" s="127">
        <f>IF(N132="základní",J132,0)</f>
        <v>0</v>
      </c>
      <c r="BF132" s="127">
        <f>IF(N132="snížená",J132,0)</f>
        <v>0</v>
      </c>
      <c r="BG132" s="127">
        <f>IF(N132="zákl. přenesená",J132,0)</f>
        <v>0</v>
      </c>
      <c r="BH132" s="127">
        <f>IF(N132="sníž. přenesená",J132,0)</f>
        <v>0</v>
      </c>
      <c r="BI132" s="127">
        <f>IF(N132="nulová",J132,0)</f>
        <v>0</v>
      </c>
      <c r="BJ132" s="50" t="s">
        <v>83</v>
      </c>
      <c r="BK132" s="127">
        <f>ROUND(I132*H132,2)</f>
        <v>0</v>
      </c>
      <c r="BL132" s="50" t="s">
        <v>146</v>
      </c>
      <c r="BM132" s="126" t="s">
        <v>152</v>
      </c>
    </row>
    <row r="133" spans="1:65" s="62" customFormat="1" ht="29.25">
      <c r="A133" s="34"/>
      <c r="B133" s="30"/>
      <c r="C133" s="152"/>
      <c r="D133" s="206" t="s">
        <v>148</v>
      </c>
      <c r="E133" s="152"/>
      <c r="F133" s="207" t="s">
        <v>153</v>
      </c>
      <c r="G133" s="152"/>
      <c r="H133" s="152"/>
      <c r="I133" s="34"/>
      <c r="J133" s="152"/>
      <c r="K133" s="152"/>
      <c r="L133" s="30"/>
      <c r="M133" s="128"/>
      <c r="N133" s="129"/>
      <c r="O133" s="123"/>
      <c r="P133" s="123"/>
      <c r="Q133" s="123"/>
      <c r="R133" s="123"/>
      <c r="S133" s="123"/>
      <c r="T133" s="13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50" t="s">
        <v>148</v>
      </c>
      <c r="AU133" s="50" t="s">
        <v>85</v>
      </c>
    </row>
    <row r="134" spans="1:65" s="36" customFormat="1">
      <c r="B134" s="131"/>
      <c r="C134" s="208"/>
      <c r="D134" s="206" t="s">
        <v>154</v>
      </c>
      <c r="E134" s="209" t="s">
        <v>1</v>
      </c>
      <c r="F134" s="210" t="s">
        <v>155</v>
      </c>
      <c r="G134" s="208"/>
      <c r="H134" s="211">
        <v>10</v>
      </c>
      <c r="J134" s="208"/>
      <c r="K134" s="208"/>
      <c r="L134" s="131"/>
      <c r="M134" s="133"/>
      <c r="N134" s="134"/>
      <c r="O134" s="134"/>
      <c r="P134" s="134"/>
      <c r="Q134" s="134"/>
      <c r="R134" s="134"/>
      <c r="S134" s="134"/>
      <c r="T134" s="135"/>
      <c r="AT134" s="132" t="s">
        <v>154</v>
      </c>
      <c r="AU134" s="132" t="s">
        <v>85</v>
      </c>
      <c r="AV134" s="36" t="s">
        <v>85</v>
      </c>
      <c r="AW134" s="36" t="s">
        <v>32</v>
      </c>
      <c r="AX134" s="36" t="s">
        <v>83</v>
      </c>
      <c r="AY134" s="132" t="s">
        <v>139</v>
      </c>
    </row>
    <row r="135" spans="1:65" s="62" customFormat="1" ht="33" customHeight="1">
      <c r="A135" s="34"/>
      <c r="B135" s="30"/>
      <c r="C135" s="201" t="s">
        <v>156</v>
      </c>
      <c r="D135" s="201" t="s">
        <v>141</v>
      </c>
      <c r="E135" s="202" t="s">
        <v>157</v>
      </c>
      <c r="F135" s="203" t="s">
        <v>158</v>
      </c>
      <c r="G135" s="204" t="s">
        <v>144</v>
      </c>
      <c r="H135" s="205">
        <v>335</v>
      </c>
      <c r="I135" s="32"/>
      <c r="J135" s="224">
        <f>ROUND(I135*H135,2)</f>
        <v>0</v>
      </c>
      <c r="K135" s="203" t="s">
        <v>145</v>
      </c>
      <c r="L135" s="30"/>
      <c r="M135" s="33" t="s">
        <v>1</v>
      </c>
      <c r="N135" s="122" t="s">
        <v>41</v>
      </c>
      <c r="O135" s="123"/>
      <c r="P135" s="124">
        <f>O135*H135</f>
        <v>0</v>
      </c>
      <c r="Q135" s="124">
        <v>0</v>
      </c>
      <c r="R135" s="124">
        <f>Q135*H135</f>
        <v>0</v>
      </c>
      <c r="S135" s="124">
        <v>0.255</v>
      </c>
      <c r="T135" s="125">
        <f>S135*H135</f>
        <v>85.424999999999997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26" t="s">
        <v>146</v>
      </c>
      <c r="AT135" s="126" t="s">
        <v>141</v>
      </c>
      <c r="AU135" s="126" t="s">
        <v>85</v>
      </c>
      <c r="AY135" s="50" t="s">
        <v>139</v>
      </c>
      <c r="BE135" s="127">
        <f>IF(N135="základní",J135,0)</f>
        <v>0</v>
      </c>
      <c r="BF135" s="127">
        <f>IF(N135="snížená",J135,0)</f>
        <v>0</v>
      </c>
      <c r="BG135" s="127">
        <f>IF(N135="zákl. přenesená",J135,0)</f>
        <v>0</v>
      </c>
      <c r="BH135" s="127">
        <f>IF(N135="sníž. přenesená",J135,0)</f>
        <v>0</v>
      </c>
      <c r="BI135" s="127">
        <f>IF(N135="nulová",J135,0)</f>
        <v>0</v>
      </c>
      <c r="BJ135" s="50" t="s">
        <v>83</v>
      </c>
      <c r="BK135" s="127">
        <f>ROUND(I135*H135,2)</f>
        <v>0</v>
      </c>
      <c r="BL135" s="50" t="s">
        <v>146</v>
      </c>
      <c r="BM135" s="126" t="s">
        <v>159</v>
      </c>
    </row>
    <row r="136" spans="1:65" s="62" customFormat="1" ht="48.75">
      <c r="A136" s="34"/>
      <c r="B136" s="30"/>
      <c r="C136" s="152"/>
      <c r="D136" s="206" t="s">
        <v>148</v>
      </c>
      <c r="E136" s="152"/>
      <c r="F136" s="207" t="s">
        <v>160</v>
      </c>
      <c r="G136" s="152"/>
      <c r="H136" s="152"/>
      <c r="I136" s="34"/>
      <c r="J136" s="152"/>
      <c r="K136" s="152"/>
      <c r="L136" s="30"/>
      <c r="M136" s="128"/>
      <c r="N136" s="129"/>
      <c r="O136" s="123"/>
      <c r="P136" s="123"/>
      <c r="Q136" s="123"/>
      <c r="R136" s="123"/>
      <c r="S136" s="123"/>
      <c r="T136" s="13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50" t="s">
        <v>148</v>
      </c>
      <c r="AU136" s="50" t="s">
        <v>85</v>
      </c>
    </row>
    <row r="137" spans="1:65" s="36" customFormat="1">
      <c r="B137" s="131"/>
      <c r="C137" s="208"/>
      <c r="D137" s="206" t="s">
        <v>154</v>
      </c>
      <c r="E137" s="209" t="s">
        <v>1</v>
      </c>
      <c r="F137" s="210" t="s">
        <v>161</v>
      </c>
      <c r="G137" s="208"/>
      <c r="H137" s="211">
        <v>335</v>
      </c>
      <c r="J137" s="208"/>
      <c r="K137" s="208"/>
      <c r="L137" s="131"/>
      <c r="M137" s="133"/>
      <c r="N137" s="134"/>
      <c r="O137" s="134"/>
      <c r="P137" s="134"/>
      <c r="Q137" s="134"/>
      <c r="R137" s="134"/>
      <c r="S137" s="134"/>
      <c r="T137" s="135"/>
      <c r="AT137" s="132" t="s">
        <v>154</v>
      </c>
      <c r="AU137" s="132" t="s">
        <v>85</v>
      </c>
      <c r="AV137" s="36" t="s">
        <v>85</v>
      </c>
      <c r="AW137" s="36" t="s">
        <v>32</v>
      </c>
      <c r="AX137" s="36" t="s">
        <v>83</v>
      </c>
      <c r="AY137" s="132" t="s">
        <v>139</v>
      </c>
    </row>
    <row r="138" spans="1:65" s="62" customFormat="1" ht="24.2" customHeight="1">
      <c r="A138" s="34"/>
      <c r="B138" s="30"/>
      <c r="C138" s="201" t="s">
        <v>146</v>
      </c>
      <c r="D138" s="201" t="s">
        <v>141</v>
      </c>
      <c r="E138" s="202" t="s">
        <v>162</v>
      </c>
      <c r="F138" s="203" t="s">
        <v>163</v>
      </c>
      <c r="G138" s="204" t="s">
        <v>144</v>
      </c>
      <c r="H138" s="205">
        <v>423.7</v>
      </c>
      <c r="I138" s="32"/>
      <c r="J138" s="224">
        <f>ROUND(I138*H138,2)</f>
        <v>0</v>
      </c>
      <c r="K138" s="203" t="s">
        <v>145</v>
      </c>
      <c r="L138" s="30"/>
      <c r="M138" s="33" t="s">
        <v>1</v>
      </c>
      <c r="N138" s="122" t="s">
        <v>41</v>
      </c>
      <c r="O138" s="123"/>
      <c r="P138" s="124">
        <f>O138*H138</f>
        <v>0</v>
      </c>
      <c r="Q138" s="124">
        <v>0</v>
      </c>
      <c r="R138" s="124">
        <f>Q138*H138</f>
        <v>0</v>
      </c>
      <c r="S138" s="124">
        <v>0.26</v>
      </c>
      <c r="T138" s="125">
        <f>S138*H138</f>
        <v>110.16200000000001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26" t="s">
        <v>146</v>
      </c>
      <c r="AT138" s="126" t="s">
        <v>141</v>
      </c>
      <c r="AU138" s="126" t="s">
        <v>85</v>
      </c>
      <c r="AY138" s="50" t="s">
        <v>139</v>
      </c>
      <c r="BE138" s="127">
        <f>IF(N138="základní",J138,0)</f>
        <v>0</v>
      </c>
      <c r="BF138" s="127">
        <f>IF(N138="snížená",J138,0)</f>
        <v>0</v>
      </c>
      <c r="BG138" s="127">
        <f>IF(N138="zákl. přenesená",J138,0)</f>
        <v>0</v>
      </c>
      <c r="BH138" s="127">
        <f>IF(N138="sníž. přenesená",J138,0)</f>
        <v>0</v>
      </c>
      <c r="BI138" s="127">
        <f>IF(N138="nulová",J138,0)</f>
        <v>0</v>
      </c>
      <c r="BJ138" s="50" t="s">
        <v>83</v>
      </c>
      <c r="BK138" s="127">
        <f>ROUND(I138*H138,2)</f>
        <v>0</v>
      </c>
      <c r="BL138" s="50" t="s">
        <v>146</v>
      </c>
      <c r="BM138" s="126" t="s">
        <v>164</v>
      </c>
    </row>
    <row r="139" spans="1:65" s="62" customFormat="1" ht="39">
      <c r="A139" s="34"/>
      <c r="B139" s="30"/>
      <c r="C139" s="152"/>
      <c r="D139" s="206" t="s">
        <v>148</v>
      </c>
      <c r="E139" s="152"/>
      <c r="F139" s="207" t="s">
        <v>165</v>
      </c>
      <c r="G139" s="152"/>
      <c r="H139" s="152"/>
      <c r="I139" s="34"/>
      <c r="J139" s="152"/>
      <c r="K139" s="152"/>
      <c r="L139" s="30"/>
      <c r="M139" s="128"/>
      <c r="N139" s="129"/>
      <c r="O139" s="123"/>
      <c r="P139" s="123"/>
      <c r="Q139" s="123"/>
      <c r="R139" s="123"/>
      <c r="S139" s="123"/>
      <c r="T139" s="130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50" t="s">
        <v>148</v>
      </c>
      <c r="AU139" s="50" t="s">
        <v>85</v>
      </c>
    </row>
    <row r="140" spans="1:65" s="36" customFormat="1">
      <c r="B140" s="131"/>
      <c r="C140" s="208"/>
      <c r="D140" s="206" t="s">
        <v>154</v>
      </c>
      <c r="E140" s="209" t="s">
        <v>1</v>
      </c>
      <c r="F140" s="210" t="s">
        <v>166</v>
      </c>
      <c r="G140" s="208"/>
      <c r="H140" s="211">
        <v>423.7</v>
      </c>
      <c r="J140" s="208"/>
      <c r="K140" s="208"/>
      <c r="L140" s="131"/>
      <c r="M140" s="133"/>
      <c r="N140" s="134"/>
      <c r="O140" s="134"/>
      <c r="P140" s="134"/>
      <c r="Q140" s="134"/>
      <c r="R140" s="134"/>
      <c r="S140" s="134"/>
      <c r="T140" s="135"/>
      <c r="AT140" s="132" t="s">
        <v>154</v>
      </c>
      <c r="AU140" s="132" t="s">
        <v>85</v>
      </c>
      <c r="AV140" s="36" t="s">
        <v>85</v>
      </c>
      <c r="AW140" s="36" t="s">
        <v>32</v>
      </c>
      <c r="AX140" s="36" t="s">
        <v>83</v>
      </c>
      <c r="AY140" s="132" t="s">
        <v>139</v>
      </c>
    </row>
    <row r="141" spans="1:65" s="62" customFormat="1" ht="24.2" customHeight="1">
      <c r="A141" s="34"/>
      <c r="B141" s="30"/>
      <c r="C141" s="201" t="s">
        <v>167</v>
      </c>
      <c r="D141" s="201" t="s">
        <v>141</v>
      </c>
      <c r="E141" s="202" t="s">
        <v>168</v>
      </c>
      <c r="F141" s="203" t="s">
        <v>169</v>
      </c>
      <c r="G141" s="204" t="s">
        <v>144</v>
      </c>
      <c r="H141" s="205">
        <v>423.7</v>
      </c>
      <c r="I141" s="32"/>
      <c r="J141" s="224">
        <f>ROUND(I141*H141,2)</f>
        <v>0</v>
      </c>
      <c r="K141" s="203" t="s">
        <v>145</v>
      </c>
      <c r="L141" s="30"/>
      <c r="M141" s="33" t="s">
        <v>1</v>
      </c>
      <c r="N141" s="122" t="s">
        <v>41</v>
      </c>
      <c r="O141" s="123"/>
      <c r="P141" s="124">
        <f>O141*H141</f>
        <v>0</v>
      </c>
      <c r="Q141" s="124">
        <v>0</v>
      </c>
      <c r="R141" s="124">
        <f>Q141*H141</f>
        <v>0</v>
      </c>
      <c r="S141" s="124">
        <v>0.44</v>
      </c>
      <c r="T141" s="125">
        <f>S141*H141</f>
        <v>186.428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26" t="s">
        <v>146</v>
      </c>
      <c r="AT141" s="126" t="s">
        <v>141</v>
      </c>
      <c r="AU141" s="126" t="s">
        <v>85</v>
      </c>
      <c r="AY141" s="50" t="s">
        <v>139</v>
      </c>
      <c r="BE141" s="127">
        <f>IF(N141="základní",J141,0)</f>
        <v>0</v>
      </c>
      <c r="BF141" s="127">
        <f>IF(N141="snížená",J141,0)</f>
        <v>0</v>
      </c>
      <c r="BG141" s="127">
        <f>IF(N141="zákl. přenesená",J141,0)</f>
        <v>0</v>
      </c>
      <c r="BH141" s="127">
        <f>IF(N141="sníž. přenesená",J141,0)</f>
        <v>0</v>
      </c>
      <c r="BI141" s="127">
        <f>IF(N141="nulová",J141,0)</f>
        <v>0</v>
      </c>
      <c r="BJ141" s="50" t="s">
        <v>83</v>
      </c>
      <c r="BK141" s="127">
        <f>ROUND(I141*H141,2)</f>
        <v>0</v>
      </c>
      <c r="BL141" s="50" t="s">
        <v>146</v>
      </c>
      <c r="BM141" s="126" t="s">
        <v>170</v>
      </c>
    </row>
    <row r="142" spans="1:65" s="62" customFormat="1" ht="39">
      <c r="A142" s="34"/>
      <c r="B142" s="30"/>
      <c r="C142" s="152"/>
      <c r="D142" s="206" t="s">
        <v>148</v>
      </c>
      <c r="E142" s="152"/>
      <c r="F142" s="207" t="s">
        <v>171</v>
      </c>
      <c r="G142" s="152"/>
      <c r="H142" s="152"/>
      <c r="I142" s="34"/>
      <c r="J142" s="152"/>
      <c r="K142" s="152"/>
      <c r="L142" s="30"/>
      <c r="M142" s="128"/>
      <c r="N142" s="129"/>
      <c r="O142" s="123"/>
      <c r="P142" s="123"/>
      <c r="Q142" s="123"/>
      <c r="R142" s="123"/>
      <c r="S142" s="123"/>
      <c r="T142" s="130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50" t="s">
        <v>148</v>
      </c>
      <c r="AU142" s="50" t="s">
        <v>85</v>
      </c>
    </row>
    <row r="143" spans="1:65" s="62" customFormat="1" ht="24.2" customHeight="1">
      <c r="A143" s="34"/>
      <c r="B143" s="30"/>
      <c r="C143" s="201" t="s">
        <v>172</v>
      </c>
      <c r="D143" s="201" t="s">
        <v>141</v>
      </c>
      <c r="E143" s="202" t="s">
        <v>168</v>
      </c>
      <c r="F143" s="203" t="s">
        <v>169</v>
      </c>
      <c r="G143" s="204" t="s">
        <v>144</v>
      </c>
      <c r="H143" s="205">
        <v>335</v>
      </c>
      <c r="I143" s="32"/>
      <c r="J143" s="224">
        <f>ROUND(I143*H143,2)</f>
        <v>0</v>
      </c>
      <c r="K143" s="203" t="s">
        <v>145</v>
      </c>
      <c r="L143" s="30"/>
      <c r="M143" s="33" t="s">
        <v>1</v>
      </c>
      <c r="N143" s="122" t="s">
        <v>41</v>
      </c>
      <c r="O143" s="123"/>
      <c r="P143" s="124">
        <f>O143*H143</f>
        <v>0</v>
      </c>
      <c r="Q143" s="124">
        <v>0</v>
      </c>
      <c r="R143" s="124">
        <f>Q143*H143</f>
        <v>0</v>
      </c>
      <c r="S143" s="124">
        <v>0.44</v>
      </c>
      <c r="T143" s="125">
        <f>S143*H143</f>
        <v>147.4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26" t="s">
        <v>146</v>
      </c>
      <c r="AT143" s="126" t="s">
        <v>141</v>
      </c>
      <c r="AU143" s="126" t="s">
        <v>85</v>
      </c>
      <c r="AY143" s="50" t="s">
        <v>139</v>
      </c>
      <c r="BE143" s="127">
        <f>IF(N143="základní",J143,0)</f>
        <v>0</v>
      </c>
      <c r="BF143" s="127">
        <f>IF(N143="snížená",J143,0)</f>
        <v>0</v>
      </c>
      <c r="BG143" s="127">
        <f>IF(N143="zákl. přenesená",J143,0)</f>
        <v>0</v>
      </c>
      <c r="BH143" s="127">
        <f>IF(N143="sníž. přenesená",J143,0)</f>
        <v>0</v>
      </c>
      <c r="BI143" s="127">
        <f>IF(N143="nulová",J143,0)</f>
        <v>0</v>
      </c>
      <c r="BJ143" s="50" t="s">
        <v>83</v>
      </c>
      <c r="BK143" s="127">
        <f>ROUND(I143*H143,2)</f>
        <v>0</v>
      </c>
      <c r="BL143" s="50" t="s">
        <v>146</v>
      </c>
      <c r="BM143" s="126" t="s">
        <v>173</v>
      </c>
    </row>
    <row r="144" spans="1:65" s="62" customFormat="1" ht="39">
      <c r="A144" s="34"/>
      <c r="B144" s="30"/>
      <c r="C144" s="152"/>
      <c r="D144" s="206" t="s">
        <v>148</v>
      </c>
      <c r="E144" s="152"/>
      <c r="F144" s="207" t="s">
        <v>171</v>
      </c>
      <c r="G144" s="152"/>
      <c r="H144" s="152"/>
      <c r="I144" s="34"/>
      <c r="J144" s="152"/>
      <c r="K144" s="152"/>
      <c r="L144" s="30"/>
      <c r="M144" s="128"/>
      <c r="N144" s="129"/>
      <c r="O144" s="123"/>
      <c r="P144" s="123"/>
      <c r="Q144" s="123"/>
      <c r="R144" s="123"/>
      <c r="S144" s="123"/>
      <c r="T144" s="13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50" t="s">
        <v>148</v>
      </c>
      <c r="AU144" s="50" t="s">
        <v>85</v>
      </c>
    </row>
    <row r="145" spans="1:65" s="62" customFormat="1" ht="24.2" customHeight="1">
      <c r="A145" s="34"/>
      <c r="B145" s="30"/>
      <c r="C145" s="201" t="s">
        <v>174</v>
      </c>
      <c r="D145" s="201" t="s">
        <v>141</v>
      </c>
      <c r="E145" s="202" t="s">
        <v>175</v>
      </c>
      <c r="F145" s="203" t="s">
        <v>176</v>
      </c>
      <c r="G145" s="204" t="s">
        <v>144</v>
      </c>
      <c r="H145" s="205">
        <v>20.3</v>
      </c>
      <c r="I145" s="32"/>
      <c r="J145" s="224">
        <f>ROUND(I145*H145,2)</f>
        <v>0</v>
      </c>
      <c r="K145" s="203" t="s">
        <v>145</v>
      </c>
      <c r="L145" s="30"/>
      <c r="M145" s="33" t="s">
        <v>1</v>
      </c>
      <c r="N145" s="122" t="s">
        <v>41</v>
      </c>
      <c r="O145" s="123"/>
      <c r="P145" s="124">
        <f>O145*H145</f>
        <v>0</v>
      </c>
      <c r="Q145" s="124">
        <v>0</v>
      </c>
      <c r="R145" s="124">
        <f>Q145*H145</f>
        <v>0</v>
      </c>
      <c r="S145" s="124">
        <v>0.44</v>
      </c>
      <c r="T145" s="125">
        <f>S145*H145</f>
        <v>8.9320000000000004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26" t="s">
        <v>146</v>
      </c>
      <c r="AT145" s="126" t="s">
        <v>141</v>
      </c>
      <c r="AU145" s="126" t="s">
        <v>85</v>
      </c>
      <c r="AY145" s="50" t="s">
        <v>139</v>
      </c>
      <c r="BE145" s="127">
        <f>IF(N145="základní",J145,0)</f>
        <v>0</v>
      </c>
      <c r="BF145" s="127">
        <f>IF(N145="snížená",J145,0)</f>
        <v>0</v>
      </c>
      <c r="BG145" s="127">
        <f>IF(N145="zákl. přenesená",J145,0)</f>
        <v>0</v>
      </c>
      <c r="BH145" s="127">
        <f>IF(N145="sníž. přenesená",J145,0)</f>
        <v>0</v>
      </c>
      <c r="BI145" s="127">
        <f>IF(N145="nulová",J145,0)</f>
        <v>0</v>
      </c>
      <c r="BJ145" s="50" t="s">
        <v>83</v>
      </c>
      <c r="BK145" s="127">
        <f>ROUND(I145*H145,2)</f>
        <v>0</v>
      </c>
      <c r="BL145" s="50" t="s">
        <v>146</v>
      </c>
      <c r="BM145" s="126" t="s">
        <v>177</v>
      </c>
    </row>
    <row r="146" spans="1:65" s="62" customFormat="1" ht="39">
      <c r="A146" s="34"/>
      <c r="B146" s="30"/>
      <c r="C146" s="152"/>
      <c r="D146" s="206" t="s">
        <v>148</v>
      </c>
      <c r="E146" s="152"/>
      <c r="F146" s="207" t="s">
        <v>178</v>
      </c>
      <c r="G146" s="152"/>
      <c r="H146" s="152"/>
      <c r="I146" s="34"/>
      <c r="J146" s="152"/>
      <c r="K146" s="152"/>
      <c r="L146" s="30"/>
      <c r="M146" s="128"/>
      <c r="N146" s="129"/>
      <c r="O146" s="123"/>
      <c r="P146" s="123"/>
      <c r="Q146" s="123"/>
      <c r="R146" s="123"/>
      <c r="S146" s="123"/>
      <c r="T146" s="13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50" t="s">
        <v>148</v>
      </c>
      <c r="AU146" s="50" t="s">
        <v>85</v>
      </c>
    </row>
    <row r="147" spans="1:65" s="62" customFormat="1" ht="24.2" customHeight="1">
      <c r="A147" s="34"/>
      <c r="B147" s="30"/>
      <c r="C147" s="201" t="s">
        <v>179</v>
      </c>
      <c r="D147" s="201" t="s">
        <v>141</v>
      </c>
      <c r="E147" s="202" t="s">
        <v>180</v>
      </c>
      <c r="F147" s="203" t="s">
        <v>181</v>
      </c>
      <c r="G147" s="204" t="s">
        <v>144</v>
      </c>
      <c r="H147" s="205">
        <v>20.3</v>
      </c>
      <c r="I147" s="32"/>
      <c r="J147" s="224">
        <f>ROUND(I147*H147,2)</f>
        <v>0</v>
      </c>
      <c r="K147" s="203" t="s">
        <v>145</v>
      </c>
      <c r="L147" s="30"/>
      <c r="M147" s="33" t="s">
        <v>1</v>
      </c>
      <c r="N147" s="122" t="s">
        <v>41</v>
      </c>
      <c r="O147" s="123"/>
      <c r="P147" s="124">
        <f>O147*H147</f>
        <v>0</v>
      </c>
      <c r="Q147" s="124">
        <v>0</v>
      </c>
      <c r="R147" s="124">
        <f>Q147*H147</f>
        <v>0</v>
      </c>
      <c r="S147" s="124">
        <v>0.22</v>
      </c>
      <c r="T147" s="125">
        <f>S147*H147</f>
        <v>4.4660000000000002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26" t="s">
        <v>146</v>
      </c>
      <c r="AT147" s="126" t="s">
        <v>141</v>
      </c>
      <c r="AU147" s="126" t="s">
        <v>85</v>
      </c>
      <c r="AY147" s="50" t="s">
        <v>139</v>
      </c>
      <c r="BE147" s="127">
        <f>IF(N147="základní",J147,0)</f>
        <v>0</v>
      </c>
      <c r="BF147" s="127">
        <f>IF(N147="snížená",J147,0)</f>
        <v>0</v>
      </c>
      <c r="BG147" s="127">
        <f>IF(N147="zákl. přenesená",J147,0)</f>
        <v>0</v>
      </c>
      <c r="BH147" s="127">
        <f>IF(N147="sníž. přenesená",J147,0)</f>
        <v>0</v>
      </c>
      <c r="BI147" s="127">
        <f>IF(N147="nulová",J147,0)</f>
        <v>0</v>
      </c>
      <c r="BJ147" s="50" t="s">
        <v>83</v>
      </c>
      <c r="BK147" s="127">
        <f>ROUND(I147*H147,2)</f>
        <v>0</v>
      </c>
      <c r="BL147" s="50" t="s">
        <v>146</v>
      </c>
      <c r="BM147" s="126" t="s">
        <v>182</v>
      </c>
    </row>
    <row r="148" spans="1:65" s="62" customFormat="1" ht="39">
      <c r="A148" s="34"/>
      <c r="B148" s="30"/>
      <c r="C148" s="152"/>
      <c r="D148" s="206" t="s">
        <v>148</v>
      </c>
      <c r="E148" s="152"/>
      <c r="F148" s="207" t="s">
        <v>183</v>
      </c>
      <c r="G148" s="152"/>
      <c r="H148" s="152"/>
      <c r="I148" s="34"/>
      <c r="J148" s="152"/>
      <c r="K148" s="152"/>
      <c r="L148" s="30"/>
      <c r="M148" s="128"/>
      <c r="N148" s="129"/>
      <c r="O148" s="123"/>
      <c r="P148" s="123"/>
      <c r="Q148" s="123"/>
      <c r="R148" s="123"/>
      <c r="S148" s="123"/>
      <c r="T148" s="13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50" t="s">
        <v>148</v>
      </c>
      <c r="AU148" s="50" t="s">
        <v>85</v>
      </c>
    </row>
    <row r="149" spans="1:65" s="36" customFormat="1">
      <c r="B149" s="131"/>
      <c r="C149" s="208"/>
      <c r="D149" s="206" t="s">
        <v>154</v>
      </c>
      <c r="E149" s="209" t="s">
        <v>1</v>
      </c>
      <c r="F149" s="210" t="s">
        <v>184</v>
      </c>
      <c r="G149" s="208"/>
      <c r="H149" s="211">
        <v>20.3</v>
      </c>
      <c r="J149" s="208"/>
      <c r="K149" s="208"/>
      <c r="L149" s="131"/>
      <c r="M149" s="133"/>
      <c r="N149" s="134"/>
      <c r="O149" s="134"/>
      <c r="P149" s="134"/>
      <c r="Q149" s="134"/>
      <c r="R149" s="134"/>
      <c r="S149" s="134"/>
      <c r="T149" s="135"/>
      <c r="AT149" s="132" t="s">
        <v>154</v>
      </c>
      <c r="AU149" s="132" t="s">
        <v>85</v>
      </c>
      <c r="AV149" s="36" t="s">
        <v>85</v>
      </c>
      <c r="AW149" s="36" t="s">
        <v>32</v>
      </c>
      <c r="AX149" s="36" t="s">
        <v>83</v>
      </c>
      <c r="AY149" s="132" t="s">
        <v>139</v>
      </c>
    </row>
    <row r="150" spans="1:65" s="62" customFormat="1" ht="16.5" customHeight="1">
      <c r="A150" s="34"/>
      <c r="B150" s="30"/>
      <c r="C150" s="201" t="s">
        <v>185</v>
      </c>
      <c r="D150" s="201" t="s">
        <v>141</v>
      </c>
      <c r="E150" s="202" t="s">
        <v>186</v>
      </c>
      <c r="F150" s="203" t="s">
        <v>187</v>
      </c>
      <c r="G150" s="204" t="s">
        <v>188</v>
      </c>
      <c r="H150" s="205">
        <v>81.099999999999994</v>
      </c>
      <c r="I150" s="32"/>
      <c r="J150" s="224">
        <f>ROUND(I150*H150,2)</f>
        <v>0</v>
      </c>
      <c r="K150" s="203" t="s">
        <v>145</v>
      </c>
      <c r="L150" s="30"/>
      <c r="M150" s="33" t="s">
        <v>1</v>
      </c>
      <c r="N150" s="122" t="s">
        <v>41</v>
      </c>
      <c r="O150" s="123"/>
      <c r="P150" s="124">
        <f>O150*H150</f>
        <v>0</v>
      </c>
      <c r="Q150" s="124">
        <v>0</v>
      </c>
      <c r="R150" s="124">
        <f>Q150*H150</f>
        <v>0</v>
      </c>
      <c r="S150" s="124">
        <v>0.20499999999999999</v>
      </c>
      <c r="T150" s="125">
        <f>S150*H150</f>
        <v>16.625499999999999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26" t="s">
        <v>146</v>
      </c>
      <c r="AT150" s="126" t="s">
        <v>141</v>
      </c>
      <c r="AU150" s="126" t="s">
        <v>85</v>
      </c>
      <c r="AY150" s="50" t="s">
        <v>139</v>
      </c>
      <c r="BE150" s="127">
        <f>IF(N150="základní",J150,0)</f>
        <v>0</v>
      </c>
      <c r="BF150" s="127">
        <f>IF(N150="snížená",J150,0)</f>
        <v>0</v>
      </c>
      <c r="BG150" s="127">
        <f>IF(N150="zákl. přenesená",J150,0)</f>
        <v>0</v>
      </c>
      <c r="BH150" s="127">
        <f>IF(N150="sníž. přenesená",J150,0)</f>
        <v>0</v>
      </c>
      <c r="BI150" s="127">
        <f>IF(N150="nulová",J150,0)</f>
        <v>0</v>
      </c>
      <c r="BJ150" s="50" t="s">
        <v>83</v>
      </c>
      <c r="BK150" s="127">
        <f>ROUND(I150*H150,2)</f>
        <v>0</v>
      </c>
      <c r="BL150" s="50" t="s">
        <v>146</v>
      </c>
      <c r="BM150" s="126" t="s">
        <v>189</v>
      </c>
    </row>
    <row r="151" spans="1:65" s="62" customFormat="1" ht="29.25">
      <c r="A151" s="34"/>
      <c r="B151" s="30"/>
      <c r="C151" s="152"/>
      <c r="D151" s="206" t="s">
        <v>148</v>
      </c>
      <c r="E151" s="152"/>
      <c r="F151" s="207" t="s">
        <v>190</v>
      </c>
      <c r="G151" s="152"/>
      <c r="H151" s="152"/>
      <c r="I151" s="34"/>
      <c r="J151" s="152"/>
      <c r="K151" s="152"/>
      <c r="L151" s="30"/>
      <c r="M151" s="128"/>
      <c r="N151" s="129"/>
      <c r="O151" s="123"/>
      <c r="P151" s="123"/>
      <c r="Q151" s="123"/>
      <c r="R151" s="123"/>
      <c r="S151" s="123"/>
      <c r="T151" s="130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50" t="s">
        <v>148</v>
      </c>
      <c r="AU151" s="50" t="s">
        <v>85</v>
      </c>
    </row>
    <row r="152" spans="1:65" s="36" customFormat="1">
      <c r="B152" s="131"/>
      <c r="C152" s="208"/>
      <c r="D152" s="206" t="s">
        <v>154</v>
      </c>
      <c r="E152" s="209" t="s">
        <v>1</v>
      </c>
      <c r="F152" s="210" t="s">
        <v>191</v>
      </c>
      <c r="G152" s="208"/>
      <c r="H152" s="211">
        <v>81.099999999999994</v>
      </c>
      <c r="J152" s="208"/>
      <c r="K152" s="208"/>
      <c r="L152" s="131"/>
      <c r="M152" s="133"/>
      <c r="N152" s="134"/>
      <c r="O152" s="134"/>
      <c r="P152" s="134"/>
      <c r="Q152" s="134"/>
      <c r="R152" s="134"/>
      <c r="S152" s="134"/>
      <c r="T152" s="135"/>
      <c r="AT152" s="132" t="s">
        <v>154</v>
      </c>
      <c r="AU152" s="132" t="s">
        <v>85</v>
      </c>
      <c r="AV152" s="36" t="s">
        <v>85</v>
      </c>
      <c r="AW152" s="36" t="s">
        <v>32</v>
      </c>
      <c r="AX152" s="36" t="s">
        <v>83</v>
      </c>
      <c r="AY152" s="132" t="s">
        <v>139</v>
      </c>
    </row>
    <row r="153" spans="1:65" s="62" customFormat="1" ht="24.2" customHeight="1">
      <c r="A153" s="34"/>
      <c r="B153" s="30"/>
      <c r="C153" s="201" t="s">
        <v>192</v>
      </c>
      <c r="D153" s="201" t="s">
        <v>141</v>
      </c>
      <c r="E153" s="202" t="s">
        <v>193</v>
      </c>
      <c r="F153" s="203" t="s">
        <v>194</v>
      </c>
      <c r="G153" s="204" t="s">
        <v>188</v>
      </c>
      <c r="H153" s="205">
        <v>520</v>
      </c>
      <c r="I153" s="32"/>
      <c r="J153" s="224">
        <f>ROUND(I153*H153,2)</f>
        <v>0</v>
      </c>
      <c r="K153" s="203" t="s">
        <v>145</v>
      </c>
      <c r="L153" s="30"/>
      <c r="M153" s="33" t="s">
        <v>1</v>
      </c>
      <c r="N153" s="122" t="s">
        <v>41</v>
      </c>
      <c r="O153" s="123"/>
      <c r="P153" s="124">
        <f>O153*H153</f>
        <v>0</v>
      </c>
      <c r="Q153" s="124">
        <v>4.2000000000000002E-4</v>
      </c>
      <c r="R153" s="124">
        <f>Q153*H153</f>
        <v>0.21840000000000001</v>
      </c>
      <c r="S153" s="124">
        <v>0</v>
      </c>
      <c r="T153" s="12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26" t="s">
        <v>146</v>
      </c>
      <c r="AT153" s="126" t="s">
        <v>141</v>
      </c>
      <c r="AU153" s="126" t="s">
        <v>85</v>
      </c>
      <c r="AY153" s="50" t="s">
        <v>139</v>
      </c>
      <c r="BE153" s="127">
        <f>IF(N153="základní",J153,0)</f>
        <v>0</v>
      </c>
      <c r="BF153" s="127">
        <f>IF(N153="snížená",J153,0)</f>
        <v>0</v>
      </c>
      <c r="BG153" s="127">
        <f>IF(N153="zákl. přenesená",J153,0)</f>
        <v>0</v>
      </c>
      <c r="BH153" s="127">
        <f>IF(N153="sníž. přenesená",J153,0)</f>
        <v>0</v>
      </c>
      <c r="BI153" s="127">
        <f>IF(N153="nulová",J153,0)</f>
        <v>0</v>
      </c>
      <c r="BJ153" s="50" t="s">
        <v>83</v>
      </c>
      <c r="BK153" s="127">
        <f>ROUND(I153*H153,2)</f>
        <v>0</v>
      </c>
      <c r="BL153" s="50" t="s">
        <v>146</v>
      </c>
      <c r="BM153" s="126" t="s">
        <v>195</v>
      </c>
    </row>
    <row r="154" spans="1:65" s="62" customFormat="1" ht="29.25">
      <c r="A154" s="34"/>
      <c r="B154" s="30"/>
      <c r="C154" s="152"/>
      <c r="D154" s="206" t="s">
        <v>148</v>
      </c>
      <c r="E154" s="152"/>
      <c r="F154" s="207" t="s">
        <v>196</v>
      </c>
      <c r="G154" s="152"/>
      <c r="H154" s="152"/>
      <c r="I154" s="34"/>
      <c r="J154" s="152"/>
      <c r="K154" s="152"/>
      <c r="L154" s="30"/>
      <c r="M154" s="128"/>
      <c r="N154" s="129"/>
      <c r="O154" s="123"/>
      <c r="P154" s="123"/>
      <c r="Q154" s="123"/>
      <c r="R154" s="123"/>
      <c r="S154" s="123"/>
      <c r="T154" s="130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50" t="s">
        <v>148</v>
      </c>
      <c r="AU154" s="50" t="s">
        <v>85</v>
      </c>
    </row>
    <row r="155" spans="1:65" s="62" customFormat="1" ht="24.2" customHeight="1">
      <c r="A155" s="34"/>
      <c r="B155" s="30"/>
      <c r="C155" s="201" t="s">
        <v>197</v>
      </c>
      <c r="D155" s="201" t="s">
        <v>141</v>
      </c>
      <c r="E155" s="202" t="s">
        <v>198</v>
      </c>
      <c r="F155" s="203" t="s">
        <v>199</v>
      </c>
      <c r="G155" s="204" t="s">
        <v>188</v>
      </c>
      <c r="H155" s="205">
        <v>520</v>
      </c>
      <c r="I155" s="32"/>
      <c r="J155" s="224">
        <f>ROUND(I155*H155,2)</f>
        <v>0</v>
      </c>
      <c r="K155" s="203" t="s">
        <v>145</v>
      </c>
      <c r="L155" s="30"/>
      <c r="M155" s="33" t="s">
        <v>1</v>
      </c>
      <c r="N155" s="122" t="s">
        <v>41</v>
      </c>
      <c r="O155" s="123"/>
      <c r="P155" s="124">
        <f>O155*H155</f>
        <v>0</v>
      </c>
      <c r="Q155" s="124">
        <v>0</v>
      </c>
      <c r="R155" s="124">
        <f>Q155*H155</f>
        <v>0</v>
      </c>
      <c r="S155" s="124">
        <v>0</v>
      </c>
      <c r="T155" s="12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26" t="s">
        <v>146</v>
      </c>
      <c r="AT155" s="126" t="s">
        <v>141</v>
      </c>
      <c r="AU155" s="126" t="s">
        <v>85</v>
      </c>
      <c r="AY155" s="50" t="s">
        <v>139</v>
      </c>
      <c r="BE155" s="127">
        <f>IF(N155="základní",J155,0)</f>
        <v>0</v>
      </c>
      <c r="BF155" s="127">
        <f>IF(N155="snížená",J155,0)</f>
        <v>0</v>
      </c>
      <c r="BG155" s="127">
        <f>IF(N155="zákl. přenesená",J155,0)</f>
        <v>0</v>
      </c>
      <c r="BH155" s="127">
        <f>IF(N155="sníž. přenesená",J155,0)</f>
        <v>0</v>
      </c>
      <c r="BI155" s="127">
        <f>IF(N155="nulová",J155,0)</f>
        <v>0</v>
      </c>
      <c r="BJ155" s="50" t="s">
        <v>83</v>
      </c>
      <c r="BK155" s="127">
        <f>ROUND(I155*H155,2)</f>
        <v>0</v>
      </c>
      <c r="BL155" s="50" t="s">
        <v>146</v>
      </c>
      <c r="BM155" s="126" t="s">
        <v>200</v>
      </c>
    </row>
    <row r="156" spans="1:65" s="62" customFormat="1" ht="29.25">
      <c r="A156" s="34"/>
      <c r="B156" s="30"/>
      <c r="C156" s="152"/>
      <c r="D156" s="206" t="s">
        <v>148</v>
      </c>
      <c r="E156" s="152"/>
      <c r="F156" s="207" t="s">
        <v>201</v>
      </c>
      <c r="G156" s="152"/>
      <c r="H156" s="152"/>
      <c r="I156" s="34"/>
      <c r="J156" s="152"/>
      <c r="K156" s="152"/>
      <c r="L156" s="30"/>
      <c r="M156" s="128"/>
      <c r="N156" s="129"/>
      <c r="O156" s="123"/>
      <c r="P156" s="123"/>
      <c r="Q156" s="123"/>
      <c r="R156" s="123"/>
      <c r="S156" s="123"/>
      <c r="T156" s="130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50" t="s">
        <v>148</v>
      </c>
      <c r="AU156" s="50" t="s">
        <v>85</v>
      </c>
    </row>
    <row r="157" spans="1:65" s="62" customFormat="1" ht="16.5" customHeight="1">
      <c r="A157" s="34"/>
      <c r="B157" s="30"/>
      <c r="C157" s="201" t="s">
        <v>8</v>
      </c>
      <c r="D157" s="201" t="s">
        <v>141</v>
      </c>
      <c r="E157" s="202" t="s">
        <v>202</v>
      </c>
      <c r="F157" s="203" t="s">
        <v>203</v>
      </c>
      <c r="G157" s="204" t="s">
        <v>144</v>
      </c>
      <c r="H157" s="205">
        <v>11.7</v>
      </c>
      <c r="I157" s="32"/>
      <c r="J157" s="224">
        <f>ROUND(I157*H157,2)</f>
        <v>0</v>
      </c>
      <c r="K157" s="203" t="s">
        <v>145</v>
      </c>
      <c r="L157" s="30"/>
      <c r="M157" s="33" t="s">
        <v>1</v>
      </c>
      <c r="N157" s="122" t="s">
        <v>41</v>
      </c>
      <c r="O157" s="123"/>
      <c r="P157" s="124">
        <f>O157*H157</f>
        <v>0</v>
      </c>
      <c r="Q157" s="124">
        <v>0</v>
      </c>
      <c r="R157" s="124">
        <f>Q157*H157</f>
        <v>0</v>
      </c>
      <c r="S157" s="124">
        <v>0</v>
      </c>
      <c r="T157" s="12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26" t="s">
        <v>146</v>
      </c>
      <c r="AT157" s="126" t="s">
        <v>141</v>
      </c>
      <c r="AU157" s="126" t="s">
        <v>85</v>
      </c>
      <c r="AY157" s="50" t="s">
        <v>139</v>
      </c>
      <c r="BE157" s="127">
        <f>IF(N157="základní",J157,0)</f>
        <v>0</v>
      </c>
      <c r="BF157" s="127">
        <f>IF(N157="snížená",J157,0)</f>
        <v>0</v>
      </c>
      <c r="BG157" s="127">
        <f>IF(N157="zákl. přenesená",J157,0)</f>
        <v>0</v>
      </c>
      <c r="BH157" s="127">
        <f>IF(N157="sníž. přenesená",J157,0)</f>
        <v>0</v>
      </c>
      <c r="BI157" s="127">
        <f>IF(N157="nulová",J157,0)</f>
        <v>0</v>
      </c>
      <c r="BJ157" s="50" t="s">
        <v>83</v>
      </c>
      <c r="BK157" s="127">
        <f>ROUND(I157*H157,2)</f>
        <v>0</v>
      </c>
      <c r="BL157" s="50" t="s">
        <v>146</v>
      </c>
      <c r="BM157" s="126" t="s">
        <v>204</v>
      </c>
    </row>
    <row r="158" spans="1:65" s="62" customFormat="1">
      <c r="A158" s="34"/>
      <c r="B158" s="30"/>
      <c r="C158" s="152"/>
      <c r="D158" s="206" t="s">
        <v>148</v>
      </c>
      <c r="E158" s="152"/>
      <c r="F158" s="207" t="s">
        <v>205</v>
      </c>
      <c r="G158" s="152"/>
      <c r="H158" s="152"/>
      <c r="I158" s="34"/>
      <c r="J158" s="152"/>
      <c r="K158" s="152"/>
      <c r="L158" s="30"/>
      <c r="M158" s="128"/>
      <c r="N158" s="129"/>
      <c r="O158" s="123"/>
      <c r="P158" s="123"/>
      <c r="Q158" s="123"/>
      <c r="R158" s="123"/>
      <c r="S158" s="123"/>
      <c r="T158" s="130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50" t="s">
        <v>148</v>
      </c>
      <c r="AU158" s="50" t="s">
        <v>85</v>
      </c>
    </row>
    <row r="159" spans="1:65" s="36" customFormat="1">
      <c r="B159" s="131"/>
      <c r="C159" s="208"/>
      <c r="D159" s="206" t="s">
        <v>154</v>
      </c>
      <c r="E159" s="209" t="s">
        <v>206</v>
      </c>
      <c r="F159" s="210" t="s">
        <v>207</v>
      </c>
      <c r="G159" s="208"/>
      <c r="H159" s="211">
        <v>11.7</v>
      </c>
      <c r="J159" s="208"/>
      <c r="K159" s="208"/>
      <c r="L159" s="131"/>
      <c r="M159" s="133"/>
      <c r="N159" s="134"/>
      <c r="O159" s="134"/>
      <c r="P159" s="134"/>
      <c r="Q159" s="134"/>
      <c r="R159" s="134"/>
      <c r="S159" s="134"/>
      <c r="T159" s="135"/>
      <c r="AT159" s="132" t="s">
        <v>154</v>
      </c>
      <c r="AU159" s="132" t="s">
        <v>85</v>
      </c>
      <c r="AV159" s="36" t="s">
        <v>85</v>
      </c>
      <c r="AW159" s="36" t="s">
        <v>32</v>
      </c>
      <c r="AX159" s="36" t="s">
        <v>83</v>
      </c>
      <c r="AY159" s="132" t="s">
        <v>139</v>
      </c>
    </row>
    <row r="160" spans="1:65" s="62" customFormat="1" ht="33" customHeight="1">
      <c r="A160" s="34"/>
      <c r="B160" s="30"/>
      <c r="C160" s="201" t="s">
        <v>208</v>
      </c>
      <c r="D160" s="201" t="s">
        <v>141</v>
      </c>
      <c r="E160" s="202" t="s">
        <v>209</v>
      </c>
      <c r="F160" s="203" t="s">
        <v>210</v>
      </c>
      <c r="G160" s="204" t="s">
        <v>211</v>
      </c>
      <c r="H160" s="205">
        <v>2.9249999999999998</v>
      </c>
      <c r="I160" s="32"/>
      <c r="J160" s="224">
        <f>ROUND(I160*H160,2)</f>
        <v>0</v>
      </c>
      <c r="K160" s="203" t="s">
        <v>145</v>
      </c>
      <c r="L160" s="30"/>
      <c r="M160" s="33" t="s">
        <v>1</v>
      </c>
      <c r="N160" s="122" t="s">
        <v>41</v>
      </c>
      <c r="O160" s="123"/>
      <c r="P160" s="124">
        <f>O160*H160</f>
        <v>0</v>
      </c>
      <c r="Q160" s="124">
        <v>0</v>
      </c>
      <c r="R160" s="124">
        <f>Q160*H160</f>
        <v>0</v>
      </c>
      <c r="S160" s="124">
        <v>0</v>
      </c>
      <c r="T160" s="12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26" t="s">
        <v>146</v>
      </c>
      <c r="AT160" s="126" t="s">
        <v>141</v>
      </c>
      <c r="AU160" s="126" t="s">
        <v>85</v>
      </c>
      <c r="AY160" s="50" t="s">
        <v>139</v>
      </c>
      <c r="BE160" s="127">
        <f>IF(N160="základní",J160,0)</f>
        <v>0</v>
      </c>
      <c r="BF160" s="127">
        <f>IF(N160="snížená",J160,0)</f>
        <v>0</v>
      </c>
      <c r="BG160" s="127">
        <f>IF(N160="zákl. přenesená",J160,0)</f>
        <v>0</v>
      </c>
      <c r="BH160" s="127">
        <f>IF(N160="sníž. přenesená",J160,0)</f>
        <v>0</v>
      </c>
      <c r="BI160" s="127">
        <f>IF(N160="nulová",J160,0)</f>
        <v>0</v>
      </c>
      <c r="BJ160" s="50" t="s">
        <v>83</v>
      </c>
      <c r="BK160" s="127">
        <f>ROUND(I160*H160,2)</f>
        <v>0</v>
      </c>
      <c r="BL160" s="50" t="s">
        <v>146</v>
      </c>
      <c r="BM160" s="126" t="s">
        <v>212</v>
      </c>
    </row>
    <row r="161" spans="1:65" s="62" customFormat="1" ht="19.5">
      <c r="A161" s="34"/>
      <c r="B161" s="30"/>
      <c r="C161" s="152"/>
      <c r="D161" s="206" t="s">
        <v>148</v>
      </c>
      <c r="E161" s="152"/>
      <c r="F161" s="207" t="s">
        <v>213</v>
      </c>
      <c r="G161" s="152"/>
      <c r="H161" s="152"/>
      <c r="I161" s="34"/>
      <c r="J161" s="152"/>
      <c r="K161" s="152"/>
      <c r="L161" s="30"/>
      <c r="M161" s="128"/>
      <c r="N161" s="129"/>
      <c r="O161" s="123"/>
      <c r="P161" s="123"/>
      <c r="Q161" s="123"/>
      <c r="R161" s="123"/>
      <c r="S161" s="123"/>
      <c r="T161" s="13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50" t="s">
        <v>148</v>
      </c>
      <c r="AU161" s="50" t="s">
        <v>85</v>
      </c>
    </row>
    <row r="162" spans="1:65" s="36" customFormat="1">
      <c r="B162" s="131"/>
      <c r="C162" s="208"/>
      <c r="D162" s="206" t="s">
        <v>154</v>
      </c>
      <c r="E162" s="209" t="s">
        <v>47</v>
      </c>
      <c r="F162" s="210" t="s">
        <v>214</v>
      </c>
      <c r="G162" s="208"/>
      <c r="H162" s="211">
        <v>2.9249999999999998</v>
      </c>
      <c r="J162" s="208"/>
      <c r="K162" s="208"/>
      <c r="L162" s="131"/>
      <c r="M162" s="133"/>
      <c r="N162" s="134"/>
      <c r="O162" s="134"/>
      <c r="P162" s="134"/>
      <c r="Q162" s="134"/>
      <c r="R162" s="134"/>
      <c r="S162" s="134"/>
      <c r="T162" s="135"/>
      <c r="AT162" s="132" t="s">
        <v>154</v>
      </c>
      <c r="AU162" s="132" t="s">
        <v>85</v>
      </c>
      <c r="AV162" s="36" t="s">
        <v>85</v>
      </c>
      <c r="AW162" s="36" t="s">
        <v>32</v>
      </c>
      <c r="AX162" s="36" t="s">
        <v>83</v>
      </c>
      <c r="AY162" s="132" t="s">
        <v>139</v>
      </c>
    </row>
    <row r="163" spans="1:65" s="62" customFormat="1" ht="24.2" customHeight="1">
      <c r="A163" s="34"/>
      <c r="B163" s="30"/>
      <c r="C163" s="201" t="s">
        <v>215</v>
      </c>
      <c r="D163" s="201" t="s">
        <v>141</v>
      </c>
      <c r="E163" s="202" t="s">
        <v>216</v>
      </c>
      <c r="F163" s="203" t="s">
        <v>217</v>
      </c>
      <c r="G163" s="204" t="s">
        <v>144</v>
      </c>
      <c r="H163" s="205">
        <v>10</v>
      </c>
      <c r="I163" s="32"/>
      <c r="J163" s="224">
        <f>ROUND(I163*H163,2)</f>
        <v>0</v>
      </c>
      <c r="K163" s="203" t="s">
        <v>145</v>
      </c>
      <c r="L163" s="30"/>
      <c r="M163" s="33" t="s">
        <v>1</v>
      </c>
      <c r="N163" s="122" t="s">
        <v>41</v>
      </c>
      <c r="O163" s="123"/>
      <c r="P163" s="124">
        <f>O163*H163</f>
        <v>0</v>
      </c>
      <c r="Q163" s="124">
        <v>0</v>
      </c>
      <c r="R163" s="124">
        <f>Q163*H163</f>
        <v>0</v>
      </c>
      <c r="S163" s="124">
        <v>0</v>
      </c>
      <c r="T163" s="12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26" t="s">
        <v>146</v>
      </c>
      <c r="AT163" s="126" t="s">
        <v>141</v>
      </c>
      <c r="AU163" s="126" t="s">
        <v>85</v>
      </c>
      <c r="AY163" s="50" t="s">
        <v>139</v>
      </c>
      <c r="BE163" s="127">
        <f>IF(N163="základní",J163,0)</f>
        <v>0</v>
      </c>
      <c r="BF163" s="127">
        <f>IF(N163="snížená",J163,0)</f>
        <v>0</v>
      </c>
      <c r="BG163" s="127">
        <f>IF(N163="zákl. přenesená",J163,0)</f>
        <v>0</v>
      </c>
      <c r="BH163" s="127">
        <f>IF(N163="sníž. přenesená",J163,0)</f>
        <v>0</v>
      </c>
      <c r="BI163" s="127">
        <f>IF(N163="nulová",J163,0)</f>
        <v>0</v>
      </c>
      <c r="BJ163" s="50" t="s">
        <v>83</v>
      </c>
      <c r="BK163" s="127">
        <f>ROUND(I163*H163,2)</f>
        <v>0</v>
      </c>
      <c r="BL163" s="50" t="s">
        <v>146</v>
      </c>
      <c r="BM163" s="126" t="s">
        <v>218</v>
      </c>
    </row>
    <row r="164" spans="1:65" s="62" customFormat="1" ht="19.5">
      <c r="A164" s="34"/>
      <c r="B164" s="30"/>
      <c r="C164" s="152"/>
      <c r="D164" s="206" t="s">
        <v>148</v>
      </c>
      <c r="E164" s="152"/>
      <c r="F164" s="207" t="s">
        <v>219</v>
      </c>
      <c r="G164" s="152"/>
      <c r="H164" s="152"/>
      <c r="I164" s="34"/>
      <c r="J164" s="152"/>
      <c r="K164" s="152"/>
      <c r="L164" s="30"/>
      <c r="M164" s="128"/>
      <c r="N164" s="129"/>
      <c r="O164" s="123"/>
      <c r="P164" s="123"/>
      <c r="Q164" s="123"/>
      <c r="R164" s="123"/>
      <c r="S164" s="123"/>
      <c r="T164" s="130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50" t="s">
        <v>148</v>
      </c>
      <c r="AU164" s="50" t="s">
        <v>85</v>
      </c>
    </row>
    <row r="165" spans="1:65" s="62" customFormat="1" ht="37.9" customHeight="1">
      <c r="A165" s="34"/>
      <c r="B165" s="30"/>
      <c r="C165" s="201" t="s">
        <v>220</v>
      </c>
      <c r="D165" s="201" t="s">
        <v>141</v>
      </c>
      <c r="E165" s="202" t="s">
        <v>221</v>
      </c>
      <c r="F165" s="203" t="s">
        <v>222</v>
      </c>
      <c r="G165" s="204" t="s">
        <v>211</v>
      </c>
      <c r="H165" s="205">
        <v>5.835</v>
      </c>
      <c r="I165" s="32"/>
      <c r="J165" s="224">
        <f>ROUND(I165*H165,2)</f>
        <v>0</v>
      </c>
      <c r="K165" s="203" t="s">
        <v>145</v>
      </c>
      <c r="L165" s="30"/>
      <c r="M165" s="33" t="s">
        <v>1</v>
      </c>
      <c r="N165" s="122" t="s">
        <v>41</v>
      </c>
      <c r="O165" s="123"/>
      <c r="P165" s="124">
        <f>O165*H165</f>
        <v>0</v>
      </c>
      <c r="Q165" s="124">
        <v>0</v>
      </c>
      <c r="R165" s="124">
        <f>Q165*H165</f>
        <v>0</v>
      </c>
      <c r="S165" s="124">
        <v>0</v>
      </c>
      <c r="T165" s="12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26" t="s">
        <v>146</v>
      </c>
      <c r="AT165" s="126" t="s">
        <v>141</v>
      </c>
      <c r="AU165" s="126" t="s">
        <v>85</v>
      </c>
      <c r="AY165" s="50" t="s">
        <v>139</v>
      </c>
      <c r="BE165" s="127">
        <f>IF(N165="základní",J165,0)</f>
        <v>0</v>
      </c>
      <c r="BF165" s="127">
        <f>IF(N165="snížená",J165,0)</f>
        <v>0</v>
      </c>
      <c r="BG165" s="127">
        <f>IF(N165="zákl. přenesená",J165,0)</f>
        <v>0</v>
      </c>
      <c r="BH165" s="127">
        <f>IF(N165="sníž. přenesená",J165,0)</f>
        <v>0</v>
      </c>
      <c r="BI165" s="127">
        <f>IF(N165="nulová",J165,0)</f>
        <v>0</v>
      </c>
      <c r="BJ165" s="50" t="s">
        <v>83</v>
      </c>
      <c r="BK165" s="127">
        <f>ROUND(I165*H165,2)</f>
        <v>0</v>
      </c>
      <c r="BL165" s="50" t="s">
        <v>146</v>
      </c>
      <c r="BM165" s="126" t="s">
        <v>223</v>
      </c>
    </row>
    <row r="166" spans="1:65" s="62" customFormat="1" ht="39">
      <c r="A166" s="34"/>
      <c r="B166" s="30"/>
      <c r="C166" s="152"/>
      <c r="D166" s="206" t="s">
        <v>148</v>
      </c>
      <c r="E166" s="152"/>
      <c r="F166" s="207" t="s">
        <v>224</v>
      </c>
      <c r="G166" s="152"/>
      <c r="H166" s="152"/>
      <c r="I166" s="34"/>
      <c r="J166" s="152"/>
      <c r="K166" s="152"/>
      <c r="L166" s="30"/>
      <c r="M166" s="128"/>
      <c r="N166" s="129"/>
      <c r="O166" s="123"/>
      <c r="P166" s="123"/>
      <c r="Q166" s="123"/>
      <c r="R166" s="123"/>
      <c r="S166" s="123"/>
      <c r="T166" s="130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50" t="s">
        <v>148</v>
      </c>
      <c r="AU166" s="50" t="s">
        <v>85</v>
      </c>
    </row>
    <row r="167" spans="1:65" s="35" customFormat="1">
      <c r="B167" s="136"/>
      <c r="C167" s="212"/>
      <c r="D167" s="206" t="s">
        <v>154</v>
      </c>
      <c r="E167" s="213" t="s">
        <v>1</v>
      </c>
      <c r="F167" s="214" t="s">
        <v>225</v>
      </c>
      <c r="G167" s="212"/>
      <c r="H167" s="213" t="s">
        <v>1</v>
      </c>
      <c r="J167" s="212"/>
      <c r="K167" s="212"/>
      <c r="L167" s="136"/>
      <c r="M167" s="138"/>
      <c r="N167" s="139"/>
      <c r="O167" s="139"/>
      <c r="P167" s="139"/>
      <c r="Q167" s="139"/>
      <c r="R167" s="139"/>
      <c r="S167" s="139"/>
      <c r="T167" s="140"/>
      <c r="AT167" s="137" t="s">
        <v>154</v>
      </c>
      <c r="AU167" s="137" t="s">
        <v>85</v>
      </c>
      <c r="AV167" s="35" t="s">
        <v>83</v>
      </c>
      <c r="AW167" s="35" t="s">
        <v>32</v>
      </c>
      <c r="AX167" s="35" t="s">
        <v>76</v>
      </c>
      <c r="AY167" s="137" t="s">
        <v>139</v>
      </c>
    </row>
    <row r="168" spans="1:65" s="36" customFormat="1">
      <c r="B168" s="131"/>
      <c r="C168" s="208"/>
      <c r="D168" s="206" t="s">
        <v>154</v>
      </c>
      <c r="E168" s="209" t="s">
        <v>1</v>
      </c>
      <c r="F168" s="210" t="s">
        <v>101</v>
      </c>
      <c r="G168" s="208"/>
      <c r="H168" s="211">
        <v>5.835</v>
      </c>
      <c r="J168" s="208"/>
      <c r="K168" s="208"/>
      <c r="L168" s="131"/>
      <c r="M168" s="133"/>
      <c r="N168" s="134"/>
      <c r="O168" s="134"/>
      <c r="P168" s="134"/>
      <c r="Q168" s="134"/>
      <c r="R168" s="134"/>
      <c r="S168" s="134"/>
      <c r="T168" s="135"/>
      <c r="AT168" s="132" t="s">
        <v>154</v>
      </c>
      <c r="AU168" s="132" t="s">
        <v>85</v>
      </c>
      <c r="AV168" s="36" t="s">
        <v>85</v>
      </c>
      <c r="AW168" s="36" t="s">
        <v>32</v>
      </c>
      <c r="AX168" s="36" t="s">
        <v>83</v>
      </c>
      <c r="AY168" s="132" t="s">
        <v>139</v>
      </c>
    </row>
    <row r="169" spans="1:65" s="62" customFormat="1" ht="24.2" customHeight="1">
      <c r="A169" s="34"/>
      <c r="B169" s="30"/>
      <c r="C169" s="201" t="s">
        <v>226</v>
      </c>
      <c r="D169" s="201" t="s">
        <v>141</v>
      </c>
      <c r="E169" s="202" t="s">
        <v>227</v>
      </c>
      <c r="F169" s="203" t="s">
        <v>228</v>
      </c>
      <c r="G169" s="204" t="s">
        <v>211</v>
      </c>
      <c r="H169" s="205">
        <v>5.835</v>
      </c>
      <c r="I169" s="32"/>
      <c r="J169" s="224">
        <f>ROUND(I169*H169,2)</f>
        <v>0</v>
      </c>
      <c r="K169" s="203" t="s">
        <v>145</v>
      </c>
      <c r="L169" s="30"/>
      <c r="M169" s="33" t="s">
        <v>1</v>
      </c>
      <c r="N169" s="122" t="s">
        <v>41</v>
      </c>
      <c r="O169" s="123"/>
      <c r="P169" s="124">
        <f>O169*H169</f>
        <v>0</v>
      </c>
      <c r="Q169" s="124">
        <v>0</v>
      </c>
      <c r="R169" s="124">
        <f>Q169*H169</f>
        <v>0</v>
      </c>
      <c r="S169" s="124">
        <v>0</v>
      </c>
      <c r="T169" s="12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26" t="s">
        <v>146</v>
      </c>
      <c r="AT169" s="126" t="s">
        <v>141</v>
      </c>
      <c r="AU169" s="126" t="s">
        <v>85</v>
      </c>
      <c r="AY169" s="50" t="s">
        <v>139</v>
      </c>
      <c r="BE169" s="127">
        <f>IF(N169="základní",J169,0)</f>
        <v>0</v>
      </c>
      <c r="BF169" s="127">
        <f>IF(N169="snížená",J169,0)</f>
        <v>0</v>
      </c>
      <c r="BG169" s="127">
        <f>IF(N169="zákl. přenesená",J169,0)</f>
        <v>0</v>
      </c>
      <c r="BH169" s="127">
        <f>IF(N169="sníž. přenesená",J169,0)</f>
        <v>0</v>
      </c>
      <c r="BI169" s="127">
        <f>IF(N169="nulová",J169,0)</f>
        <v>0</v>
      </c>
      <c r="BJ169" s="50" t="s">
        <v>83</v>
      </c>
      <c r="BK169" s="127">
        <f>ROUND(I169*H169,2)</f>
        <v>0</v>
      </c>
      <c r="BL169" s="50" t="s">
        <v>146</v>
      </c>
      <c r="BM169" s="126" t="s">
        <v>229</v>
      </c>
    </row>
    <row r="170" spans="1:65" s="62" customFormat="1" ht="29.25">
      <c r="A170" s="34"/>
      <c r="B170" s="30"/>
      <c r="C170" s="152"/>
      <c r="D170" s="206" t="s">
        <v>148</v>
      </c>
      <c r="E170" s="152"/>
      <c r="F170" s="207" t="s">
        <v>230</v>
      </c>
      <c r="G170" s="152"/>
      <c r="H170" s="152"/>
      <c r="I170" s="34"/>
      <c r="J170" s="152"/>
      <c r="K170" s="152"/>
      <c r="L170" s="30"/>
      <c r="M170" s="128"/>
      <c r="N170" s="129"/>
      <c r="O170" s="123"/>
      <c r="P170" s="123"/>
      <c r="Q170" s="123"/>
      <c r="R170" s="123"/>
      <c r="S170" s="123"/>
      <c r="T170" s="13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50" t="s">
        <v>148</v>
      </c>
      <c r="AU170" s="50" t="s">
        <v>85</v>
      </c>
    </row>
    <row r="171" spans="1:65" s="36" customFormat="1">
      <c r="B171" s="131"/>
      <c r="C171" s="208"/>
      <c r="D171" s="206" t="s">
        <v>154</v>
      </c>
      <c r="E171" s="209" t="s">
        <v>1</v>
      </c>
      <c r="F171" s="210" t="s">
        <v>101</v>
      </c>
      <c r="G171" s="208"/>
      <c r="H171" s="211">
        <v>5.835</v>
      </c>
      <c r="J171" s="208"/>
      <c r="K171" s="208"/>
      <c r="L171" s="131"/>
      <c r="M171" s="133"/>
      <c r="N171" s="134"/>
      <c r="O171" s="134"/>
      <c r="P171" s="134"/>
      <c r="Q171" s="134"/>
      <c r="R171" s="134"/>
      <c r="S171" s="134"/>
      <c r="T171" s="135"/>
      <c r="AT171" s="132" t="s">
        <v>154</v>
      </c>
      <c r="AU171" s="132" t="s">
        <v>85</v>
      </c>
      <c r="AV171" s="36" t="s">
        <v>85</v>
      </c>
      <c r="AW171" s="36" t="s">
        <v>32</v>
      </c>
      <c r="AX171" s="36" t="s">
        <v>83</v>
      </c>
      <c r="AY171" s="132" t="s">
        <v>139</v>
      </c>
    </row>
    <row r="172" spans="1:65" s="62" customFormat="1" ht="24.2" customHeight="1">
      <c r="A172" s="34"/>
      <c r="B172" s="30"/>
      <c r="C172" s="201" t="s">
        <v>231</v>
      </c>
      <c r="D172" s="201" t="s">
        <v>141</v>
      </c>
      <c r="E172" s="202" t="s">
        <v>232</v>
      </c>
      <c r="F172" s="203" t="s">
        <v>233</v>
      </c>
      <c r="G172" s="204" t="s">
        <v>211</v>
      </c>
      <c r="H172" s="205">
        <v>5.835</v>
      </c>
      <c r="I172" s="32"/>
      <c r="J172" s="224">
        <f>ROUND(I172*H172,2)</f>
        <v>0</v>
      </c>
      <c r="K172" s="203" t="s">
        <v>145</v>
      </c>
      <c r="L172" s="30"/>
      <c r="M172" s="33" t="s">
        <v>1</v>
      </c>
      <c r="N172" s="122" t="s">
        <v>41</v>
      </c>
      <c r="O172" s="123"/>
      <c r="P172" s="124">
        <f>O172*H172</f>
        <v>0</v>
      </c>
      <c r="Q172" s="124">
        <v>0</v>
      </c>
      <c r="R172" s="124">
        <f>Q172*H172</f>
        <v>0</v>
      </c>
      <c r="S172" s="124">
        <v>0</v>
      </c>
      <c r="T172" s="12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26" t="s">
        <v>146</v>
      </c>
      <c r="AT172" s="126" t="s">
        <v>141</v>
      </c>
      <c r="AU172" s="126" t="s">
        <v>85</v>
      </c>
      <c r="AY172" s="50" t="s">
        <v>139</v>
      </c>
      <c r="BE172" s="127">
        <f>IF(N172="základní",J172,0)</f>
        <v>0</v>
      </c>
      <c r="BF172" s="127">
        <f>IF(N172="snížená",J172,0)</f>
        <v>0</v>
      </c>
      <c r="BG172" s="127">
        <f>IF(N172="zákl. přenesená",J172,0)</f>
        <v>0</v>
      </c>
      <c r="BH172" s="127">
        <f>IF(N172="sníž. přenesená",J172,0)</f>
        <v>0</v>
      </c>
      <c r="BI172" s="127">
        <f>IF(N172="nulová",J172,0)</f>
        <v>0</v>
      </c>
      <c r="BJ172" s="50" t="s">
        <v>83</v>
      </c>
      <c r="BK172" s="127">
        <f>ROUND(I172*H172,2)</f>
        <v>0</v>
      </c>
      <c r="BL172" s="50" t="s">
        <v>146</v>
      </c>
      <c r="BM172" s="126" t="s">
        <v>234</v>
      </c>
    </row>
    <row r="173" spans="1:65" s="62" customFormat="1" ht="29.25">
      <c r="A173" s="34"/>
      <c r="B173" s="30"/>
      <c r="C173" s="152"/>
      <c r="D173" s="206" t="s">
        <v>148</v>
      </c>
      <c r="E173" s="152"/>
      <c r="F173" s="207" t="s">
        <v>235</v>
      </c>
      <c r="G173" s="152"/>
      <c r="H173" s="152"/>
      <c r="I173" s="34"/>
      <c r="J173" s="152"/>
      <c r="K173" s="152"/>
      <c r="L173" s="30"/>
      <c r="M173" s="128"/>
      <c r="N173" s="129"/>
      <c r="O173" s="123"/>
      <c r="P173" s="123"/>
      <c r="Q173" s="123"/>
      <c r="R173" s="123"/>
      <c r="S173" s="123"/>
      <c r="T173" s="130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50" t="s">
        <v>148</v>
      </c>
      <c r="AU173" s="50" t="s">
        <v>85</v>
      </c>
    </row>
    <row r="174" spans="1:65" s="35" customFormat="1">
      <c r="B174" s="136"/>
      <c r="C174" s="212"/>
      <c r="D174" s="206" t="s">
        <v>154</v>
      </c>
      <c r="E174" s="213" t="s">
        <v>1</v>
      </c>
      <c r="F174" s="214" t="s">
        <v>236</v>
      </c>
      <c r="G174" s="212"/>
      <c r="H174" s="213" t="s">
        <v>1</v>
      </c>
      <c r="J174" s="212"/>
      <c r="K174" s="212"/>
      <c r="L174" s="136"/>
      <c r="M174" s="138"/>
      <c r="N174" s="139"/>
      <c r="O174" s="139"/>
      <c r="P174" s="139"/>
      <c r="Q174" s="139"/>
      <c r="R174" s="139"/>
      <c r="S174" s="139"/>
      <c r="T174" s="140"/>
      <c r="AT174" s="137" t="s">
        <v>154</v>
      </c>
      <c r="AU174" s="137" t="s">
        <v>85</v>
      </c>
      <c r="AV174" s="35" t="s">
        <v>83</v>
      </c>
      <c r="AW174" s="35" t="s">
        <v>32</v>
      </c>
      <c r="AX174" s="35" t="s">
        <v>76</v>
      </c>
      <c r="AY174" s="137" t="s">
        <v>139</v>
      </c>
    </row>
    <row r="175" spans="1:65" s="36" customFormat="1">
      <c r="B175" s="131"/>
      <c r="C175" s="208"/>
      <c r="D175" s="206" t="s">
        <v>154</v>
      </c>
      <c r="E175" s="209" t="s">
        <v>101</v>
      </c>
      <c r="F175" s="210" t="s">
        <v>237</v>
      </c>
      <c r="G175" s="208"/>
      <c r="H175" s="211">
        <v>5.835</v>
      </c>
      <c r="J175" s="208"/>
      <c r="K175" s="208"/>
      <c r="L175" s="131"/>
      <c r="M175" s="133"/>
      <c r="N175" s="134"/>
      <c r="O175" s="134"/>
      <c r="P175" s="134"/>
      <c r="Q175" s="134"/>
      <c r="R175" s="134"/>
      <c r="S175" s="134"/>
      <c r="T175" s="135"/>
      <c r="AT175" s="132" t="s">
        <v>154</v>
      </c>
      <c r="AU175" s="132" t="s">
        <v>85</v>
      </c>
      <c r="AV175" s="36" t="s">
        <v>85</v>
      </c>
      <c r="AW175" s="36" t="s">
        <v>32</v>
      </c>
      <c r="AX175" s="36" t="s">
        <v>83</v>
      </c>
      <c r="AY175" s="132" t="s">
        <v>139</v>
      </c>
    </row>
    <row r="176" spans="1:65" s="62" customFormat="1" ht="37.9" customHeight="1">
      <c r="A176" s="34"/>
      <c r="B176" s="30"/>
      <c r="C176" s="201" t="s">
        <v>238</v>
      </c>
      <c r="D176" s="201" t="s">
        <v>141</v>
      </c>
      <c r="E176" s="202" t="s">
        <v>239</v>
      </c>
      <c r="F176" s="203" t="s">
        <v>240</v>
      </c>
      <c r="G176" s="204" t="s">
        <v>144</v>
      </c>
      <c r="H176" s="205">
        <v>40</v>
      </c>
      <c r="I176" s="32"/>
      <c r="J176" s="224">
        <f>ROUND(I176*H176,2)</f>
        <v>0</v>
      </c>
      <c r="K176" s="203" t="s">
        <v>145</v>
      </c>
      <c r="L176" s="30"/>
      <c r="M176" s="33" t="s">
        <v>1</v>
      </c>
      <c r="N176" s="122" t="s">
        <v>41</v>
      </c>
      <c r="O176" s="123"/>
      <c r="P176" s="124">
        <f>O176*H176</f>
        <v>0</v>
      </c>
      <c r="Q176" s="124">
        <v>0</v>
      </c>
      <c r="R176" s="124">
        <f>Q176*H176</f>
        <v>0</v>
      </c>
      <c r="S176" s="124">
        <v>0</v>
      </c>
      <c r="T176" s="12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26" t="s">
        <v>146</v>
      </c>
      <c r="AT176" s="126" t="s">
        <v>141</v>
      </c>
      <c r="AU176" s="126" t="s">
        <v>85</v>
      </c>
      <c r="AY176" s="50" t="s">
        <v>139</v>
      </c>
      <c r="BE176" s="127">
        <f>IF(N176="základní",J176,0)</f>
        <v>0</v>
      </c>
      <c r="BF176" s="127">
        <f>IF(N176="snížená",J176,0)</f>
        <v>0</v>
      </c>
      <c r="BG176" s="127">
        <f>IF(N176="zákl. přenesená",J176,0)</f>
        <v>0</v>
      </c>
      <c r="BH176" s="127">
        <f>IF(N176="sníž. přenesená",J176,0)</f>
        <v>0</v>
      </c>
      <c r="BI176" s="127">
        <f>IF(N176="nulová",J176,0)</f>
        <v>0</v>
      </c>
      <c r="BJ176" s="50" t="s">
        <v>83</v>
      </c>
      <c r="BK176" s="127">
        <f>ROUND(I176*H176,2)</f>
        <v>0</v>
      </c>
      <c r="BL176" s="50" t="s">
        <v>146</v>
      </c>
      <c r="BM176" s="126" t="s">
        <v>241</v>
      </c>
    </row>
    <row r="177" spans="1:65" s="62" customFormat="1" ht="29.25">
      <c r="A177" s="34"/>
      <c r="B177" s="30"/>
      <c r="C177" s="152"/>
      <c r="D177" s="206" t="s">
        <v>148</v>
      </c>
      <c r="E177" s="152"/>
      <c r="F177" s="207" t="s">
        <v>242</v>
      </c>
      <c r="G177" s="152"/>
      <c r="H177" s="152"/>
      <c r="I177" s="34"/>
      <c r="J177" s="152"/>
      <c r="K177" s="152"/>
      <c r="L177" s="30"/>
      <c r="M177" s="128"/>
      <c r="N177" s="129"/>
      <c r="O177" s="123"/>
      <c r="P177" s="123"/>
      <c r="Q177" s="123"/>
      <c r="R177" s="123"/>
      <c r="S177" s="123"/>
      <c r="T177" s="130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50" t="s">
        <v>148</v>
      </c>
      <c r="AU177" s="50" t="s">
        <v>85</v>
      </c>
    </row>
    <row r="178" spans="1:65" s="36" customFormat="1">
      <c r="B178" s="131"/>
      <c r="C178" s="208"/>
      <c r="D178" s="206" t="s">
        <v>154</v>
      </c>
      <c r="E178" s="209" t="s">
        <v>1</v>
      </c>
      <c r="F178" s="210" t="s">
        <v>243</v>
      </c>
      <c r="G178" s="208"/>
      <c r="H178" s="211">
        <v>38.9</v>
      </c>
      <c r="J178" s="208"/>
      <c r="K178" s="208"/>
      <c r="L178" s="131"/>
      <c r="M178" s="133"/>
      <c r="N178" s="134"/>
      <c r="O178" s="134"/>
      <c r="P178" s="134"/>
      <c r="Q178" s="134"/>
      <c r="R178" s="134"/>
      <c r="S178" s="134"/>
      <c r="T178" s="135"/>
      <c r="AT178" s="132" t="s">
        <v>154</v>
      </c>
      <c r="AU178" s="132" t="s">
        <v>85</v>
      </c>
      <c r="AV178" s="36" t="s">
        <v>85</v>
      </c>
      <c r="AW178" s="36" t="s">
        <v>32</v>
      </c>
      <c r="AX178" s="36" t="s">
        <v>76</v>
      </c>
      <c r="AY178" s="132" t="s">
        <v>139</v>
      </c>
    </row>
    <row r="179" spans="1:65" s="36" customFormat="1">
      <c r="B179" s="131"/>
      <c r="C179" s="208"/>
      <c r="D179" s="206" t="s">
        <v>154</v>
      </c>
      <c r="E179" s="209" t="s">
        <v>1</v>
      </c>
      <c r="F179" s="210" t="s">
        <v>244</v>
      </c>
      <c r="G179" s="208"/>
      <c r="H179" s="211">
        <v>40</v>
      </c>
      <c r="J179" s="208"/>
      <c r="K179" s="208"/>
      <c r="L179" s="131"/>
      <c r="M179" s="133"/>
      <c r="N179" s="134"/>
      <c r="O179" s="134"/>
      <c r="P179" s="134"/>
      <c r="Q179" s="134"/>
      <c r="R179" s="134"/>
      <c r="S179" s="134"/>
      <c r="T179" s="135"/>
      <c r="AT179" s="132" t="s">
        <v>154</v>
      </c>
      <c r="AU179" s="132" t="s">
        <v>85</v>
      </c>
      <c r="AV179" s="36" t="s">
        <v>85</v>
      </c>
      <c r="AW179" s="36" t="s">
        <v>32</v>
      </c>
      <c r="AX179" s="36" t="s">
        <v>83</v>
      </c>
      <c r="AY179" s="132" t="s">
        <v>139</v>
      </c>
    </row>
    <row r="180" spans="1:65" s="62" customFormat="1" ht="24.2" customHeight="1">
      <c r="A180" s="34"/>
      <c r="B180" s="30"/>
      <c r="C180" s="201" t="s">
        <v>245</v>
      </c>
      <c r="D180" s="201" t="s">
        <v>141</v>
      </c>
      <c r="E180" s="202" t="s">
        <v>246</v>
      </c>
      <c r="F180" s="203" t="s">
        <v>247</v>
      </c>
      <c r="G180" s="204" t="s">
        <v>144</v>
      </c>
      <c r="H180" s="205">
        <v>889.6</v>
      </c>
      <c r="I180" s="32"/>
      <c r="J180" s="224">
        <f>ROUND(I180*H180,2)</f>
        <v>0</v>
      </c>
      <c r="K180" s="203" t="s">
        <v>145</v>
      </c>
      <c r="L180" s="30"/>
      <c r="M180" s="33" t="s">
        <v>1</v>
      </c>
      <c r="N180" s="122" t="s">
        <v>41</v>
      </c>
      <c r="O180" s="123"/>
      <c r="P180" s="124">
        <f>O180*H180</f>
        <v>0</v>
      </c>
      <c r="Q180" s="124">
        <v>0</v>
      </c>
      <c r="R180" s="124">
        <f>Q180*H180</f>
        <v>0</v>
      </c>
      <c r="S180" s="124">
        <v>0</v>
      </c>
      <c r="T180" s="12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26" t="s">
        <v>146</v>
      </c>
      <c r="AT180" s="126" t="s">
        <v>141</v>
      </c>
      <c r="AU180" s="126" t="s">
        <v>85</v>
      </c>
      <c r="AY180" s="50" t="s">
        <v>139</v>
      </c>
      <c r="BE180" s="127">
        <f>IF(N180="základní",J180,0)</f>
        <v>0</v>
      </c>
      <c r="BF180" s="127">
        <f>IF(N180="snížená",J180,0)</f>
        <v>0</v>
      </c>
      <c r="BG180" s="127">
        <f>IF(N180="zákl. přenesená",J180,0)</f>
        <v>0</v>
      </c>
      <c r="BH180" s="127">
        <f>IF(N180="sníž. přenesená",J180,0)</f>
        <v>0</v>
      </c>
      <c r="BI180" s="127">
        <f>IF(N180="nulová",J180,0)</f>
        <v>0</v>
      </c>
      <c r="BJ180" s="50" t="s">
        <v>83</v>
      </c>
      <c r="BK180" s="127">
        <f>ROUND(I180*H180,2)</f>
        <v>0</v>
      </c>
      <c r="BL180" s="50" t="s">
        <v>146</v>
      </c>
      <c r="BM180" s="126" t="s">
        <v>248</v>
      </c>
    </row>
    <row r="181" spans="1:65" s="62" customFormat="1" ht="19.5">
      <c r="A181" s="34"/>
      <c r="B181" s="30"/>
      <c r="C181" s="152"/>
      <c r="D181" s="206" t="s">
        <v>148</v>
      </c>
      <c r="E181" s="152"/>
      <c r="F181" s="207" t="s">
        <v>249</v>
      </c>
      <c r="G181" s="152"/>
      <c r="H181" s="152"/>
      <c r="I181" s="34"/>
      <c r="J181" s="152"/>
      <c r="K181" s="152"/>
      <c r="L181" s="30"/>
      <c r="M181" s="128"/>
      <c r="N181" s="129"/>
      <c r="O181" s="123"/>
      <c r="P181" s="123"/>
      <c r="Q181" s="123"/>
      <c r="R181" s="123"/>
      <c r="S181" s="123"/>
      <c r="T181" s="130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50" t="s">
        <v>148</v>
      </c>
      <c r="AU181" s="50" t="s">
        <v>85</v>
      </c>
    </row>
    <row r="182" spans="1:65" s="36" customFormat="1">
      <c r="B182" s="131"/>
      <c r="C182" s="208"/>
      <c r="D182" s="206" t="s">
        <v>154</v>
      </c>
      <c r="E182" s="209" t="s">
        <v>1</v>
      </c>
      <c r="F182" s="210" t="s">
        <v>250</v>
      </c>
      <c r="G182" s="208"/>
      <c r="H182" s="211">
        <v>889.6</v>
      </c>
      <c r="J182" s="208"/>
      <c r="K182" s="208"/>
      <c r="L182" s="131"/>
      <c r="M182" s="133"/>
      <c r="N182" s="134"/>
      <c r="O182" s="134"/>
      <c r="P182" s="134"/>
      <c r="Q182" s="134"/>
      <c r="R182" s="134"/>
      <c r="S182" s="134"/>
      <c r="T182" s="135"/>
      <c r="AT182" s="132" t="s">
        <v>154</v>
      </c>
      <c r="AU182" s="132" t="s">
        <v>85</v>
      </c>
      <c r="AV182" s="36" t="s">
        <v>85</v>
      </c>
      <c r="AW182" s="36" t="s">
        <v>32</v>
      </c>
      <c r="AX182" s="36" t="s">
        <v>83</v>
      </c>
      <c r="AY182" s="132" t="s">
        <v>139</v>
      </c>
    </row>
    <row r="183" spans="1:65" s="62" customFormat="1" ht="24.2" customHeight="1">
      <c r="A183" s="34"/>
      <c r="B183" s="30"/>
      <c r="C183" s="201" t="s">
        <v>251</v>
      </c>
      <c r="D183" s="201" t="s">
        <v>141</v>
      </c>
      <c r="E183" s="202" t="s">
        <v>252</v>
      </c>
      <c r="F183" s="203" t="s">
        <v>253</v>
      </c>
      <c r="G183" s="204" t="s">
        <v>144</v>
      </c>
      <c r="H183" s="205">
        <v>40</v>
      </c>
      <c r="I183" s="32"/>
      <c r="J183" s="224">
        <f>ROUND(I183*H183,2)</f>
        <v>0</v>
      </c>
      <c r="K183" s="203" t="s">
        <v>145</v>
      </c>
      <c r="L183" s="30"/>
      <c r="M183" s="33" t="s">
        <v>1</v>
      </c>
      <c r="N183" s="122" t="s">
        <v>41</v>
      </c>
      <c r="O183" s="123"/>
      <c r="P183" s="124">
        <f>O183*H183</f>
        <v>0</v>
      </c>
      <c r="Q183" s="124">
        <v>0</v>
      </c>
      <c r="R183" s="124">
        <f>Q183*H183</f>
        <v>0</v>
      </c>
      <c r="S183" s="124">
        <v>0</v>
      </c>
      <c r="T183" s="12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26" t="s">
        <v>146</v>
      </c>
      <c r="AT183" s="126" t="s">
        <v>141</v>
      </c>
      <c r="AU183" s="126" t="s">
        <v>85</v>
      </c>
      <c r="AY183" s="50" t="s">
        <v>139</v>
      </c>
      <c r="BE183" s="127">
        <f>IF(N183="základní",J183,0)</f>
        <v>0</v>
      </c>
      <c r="BF183" s="127">
        <f>IF(N183="snížená",J183,0)</f>
        <v>0</v>
      </c>
      <c r="BG183" s="127">
        <f>IF(N183="zákl. přenesená",J183,0)</f>
        <v>0</v>
      </c>
      <c r="BH183" s="127">
        <f>IF(N183="sníž. přenesená",J183,0)</f>
        <v>0</v>
      </c>
      <c r="BI183" s="127">
        <f>IF(N183="nulová",J183,0)</f>
        <v>0</v>
      </c>
      <c r="BJ183" s="50" t="s">
        <v>83</v>
      </c>
      <c r="BK183" s="127">
        <f>ROUND(I183*H183,2)</f>
        <v>0</v>
      </c>
      <c r="BL183" s="50" t="s">
        <v>146</v>
      </c>
      <c r="BM183" s="126" t="s">
        <v>254</v>
      </c>
    </row>
    <row r="184" spans="1:65" s="62" customFormat="1" ht="19.5">
      <c r="A184" s="34"/>
      <c r="B184" s="30"/>
      <c r="C184" s="152"/>
      <c r="D184" s="206" t="s">
        <v>148</v>
      </c>
      <c r="E184" s="152"/>
      <c r="F184" s="207" t="s">
        <v>255</v>
      </c>
      <c r="G184" s="152"/>
      <c r="H184" s="152"/>
      <c r="I184" s="34"/>
      <c r="J184" s="152"/>
      <c r="K184" s="152"/>
      <c r="L184" s="30"/>
      <c r="M184" s="128"/>
      <c r="N184" s="129"/>
      <c r="O184" s="123"/>
      <c r="P184" s="123"/>
      <c r="Q184" s="123"/>
      <c r="R184" s="123"/>
      <c r="S184" s="123"/>
      <c r="T184" s="130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50" t="s">
        <v>148</v>
      </c>
      <c r="AU184" s="50" t="s">
        <v>85</v>
      </c>
    </row>
    <row r="185" spans="1:65" s="62" customFormat="1" ht="16.5" customHeight="1">
      <c r="A185" s="34"/>
      <c r="B185" s="30"/>
      <c r="C185" s="215" t="s">
        <v>7</v>
      </c>
      <c r="D185" s="215" t="s">
        <v>256</v>
      </c>
      <c r="E185" s="216" t="s">
        <v>257</v>
      </c>
      <c r="F185" s="217" t="s">
        <v>258</v>
      </c>
      <c r="G185" s="218" t="s">
        <v>259</v>
      </c>
      <c r="H185" s="219">
        <v>0.8</v>
      </c>
      <c r="I185" s="37"/>
      <c r="J185" s="225">
        <f>ROUND(I185*H185,2)</f>
        <v>0</v>
      </c>
      <c r="K185" s="217" t="s">
        <v>145</v>
      </c>
      <c r="L185" s="141"/>
      <c r="M185" s="38" t="s">
        <v>1</v>
      </c>
      <c r="N185" s="142" t="s">
        <v>41</v>
      </c>
      <c r="O185" s="123"/>
      <c r="P185" s="124">
        <f>O185*H185</f>
        <v>0</v>
      </c>
      <c r="Q185" s="124">
        <v>1E-3</v>
      </c>
      <c r="R185" s="124">
        <f>Q185*H185</f>
        <v>8.0000000000000004E-4</v>
      </c>
      <c r="S185" s="124">
        <v>0</v>
      </c>
      <c r="T185" s="12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26" t="s">
        <v>179</v>
      </c>
      <c r="AT185" s="126" t="s">
        <v>256</v>
      </c>
      <c r="AU185" s="126" t="s">
        <v>85</v>
      </c>
      <c r="AY185" s="50" t="s">
        <v>139</v>
      </c>
      <c r="BE185" s="127">
        <f>IF(N185="základní",J185,0)</f>
        <v>0</v>
      </c>
      <c r="BF185" s="127">
        <f>IF(N185="snížená",J185,0)</f>
        <v>0</v>
      </c>
      <c r="BG185" s="127">
        <f>IF(N185="zákl. přenesená",J185,0)</f>
        <v>0</v>
      </c>
      <c r="BH185" s="127">
        <f>IF(N185="sníž. přenesená",J185,0)</f>
        <v>0</v>
      </c>
      <c r="BI185" s="127">
        <f>IF(N185="nulová",J185,0)</f>
        <v>0</v>
      </c>
      <c r="BJ185" s="50" t="s">
        <v>83</v>
      </c>
      <c r="BK185" s="127">
        <f>ROUND(I185*H185,2)</f>
        <v>0</v>
      </c>
      <c r="BL185" s="50" t="s">
        <v>146</v>
      </c>
      <c r="BM185" s="126" t="s">
        <v>260</v>
      </c>
    </row>
    <row r="186" spans="1:65" s="62" customFormat="1">
      <c r="A186" s="34"/>
      <c r="B186" s="30"/>
      <c r="C186" s="152"/>
      <c r="D186" s="206" t="s">
        <v>148</v>
      </c>
      <c r="E186" s="152"/>
      <c r="F186" s="207" t="s">
        <v>258</v>
      </c>
      <c r="G186" s="152"/>
      <c r="H186" s="152"/>
      <c r="I186" s="34"/>
      <c r="J186" s="152"/>
      <c r="K186" s="152"/>
      <c r="L186" s="30"/>
      <c r="M186" s="128"/>
      <c r="N186" s="129"/>
      <c r="O186" s="123"/>
      <c r="P186" s="123"/>
      <c r="Q186" s="123"/>
      <c r="R186" s="123"/>
      <c r="S186" s="123"/>
      <c r="T186" s="130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50" t="s">
        <v>148</v>
      </c>
      <c r="AU186" s="50" t="s">
        <v>85</v>
      </c>
    </row>
    <row r="187" spans="1:65" s="36" customFormat="1">
      <c r="B187" s="131"/>
      <c r="C187" s="208"/>
      <c r="D187" s="206" t="s">
        <v>154</v>
      </c>
      <c r="E187" s="208"/>
      <c r="F187" s="210" t="s">
        <v>261</v>
      </c>
      <c r="G187" s="208"/>
      <c r="H187" s="211">
        <v>0.8</v>
      </c>
      <c r="J187" s="208"/>
      <c r="K187" s="208"/>
      <c r="L187" s="131"/>
      <c r="M187" s="133"/>
      <c r="N187" s="134"/>
      <c r="O187" s="134"/>
      <c r="P187" s="134"/>
      <c r="Q187" s="134"/>
      <c r="R187" s="134"/>
      <c r="S187" s="134"/>
      <c r="T187" s="135"/>
      <c r="AT187" s="132" t="s">
        <v>154</v>
      </c>
      <c r="AU187" s="132" t="s">
        <v>85</v>
      </c>
      <c r="AV187" s="36" t="s">
        <v>85</v>
      </c>
      <c r="AW187" s="36" t="s">
        <v>3</v>
      </c>
      <c r="AX187" s="36" t="s">
        <v>83</v>
      </c>
      <c r="AY187" s="132" t="s">
        <v>139</v>
      </c>
    </row>
    <row r="188" spans="1:65" s="62" customFormat="1" ht="21.75" customHeight="1">
      <c r="A188" s="34"/>
      <c r="B188" s="30"/>
      <c r="C188" s="201" t="s">
        <v>262</v>
      </c>
      <c r="D188" s="201" t="s">
        <v>141</v>
      </c>
      <c r="E188" s="202" t="s">
        <v>263</v>
      </c>
      <c r="F188" s="203" t="s">
        <v>264</v>
      </c>
      <c r="G188" s="204" t="s">
        <v>144</v>
      </c>
      <c r="H188" s="205">
        <v>40</v>
      </c>
      <c r="I188" s="32"/>
      <c r="J188" s="224">
        <f>ROUND(I188*H188,2)</f>
        <v>0</v>
      </c>
      <c r="K188" s="203" t="s">
        <v>145</v>
      </c>
      <c r="L188" s="30"/>
      <c r="M188" s="33" t="s">
        <v>1</v>
      </c>
      <c r="N188" s="122" t="s">
        <v>41</v>
      </c>
      <c r="O188" s="123"/>
      <c r="P188" s="124">
        <f>O188*H188</f>
        <v>0</v>
      </c>
      <c r="Q188" s="124">
        <v>0</v>
      </c>
      <c r="R188" s="124">
        <f>Q188*H188</f>
        <v>0</v>
      </c>
      <c r="S188" s="124">
        <v>0</v>
      </c>
      <c r="T188" s="12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26" t="s">
        <v>146</v>
      </c>
      <c r="AT188" s="126" t="s">
        <v>141</v>
      </c>
      <c r="AU188" s="126" t="s">
        <v>85</v>
      </c>
      <c r="AY188" s="50" t="s">
        <v>139</v>
      </c>
      <c r="BE188" s="127">
        <f>IF(N188="základní",J188,0)</f>
        <v>0</v>
      </c>
      <c r="BF188" s="127">
        <f>IF(N188="snížená",J188,0)</f>
        <v>0</v>
      </c>
      <c r="BG188" s="127">
        <f>IF(N188="zákl. přenesená",J188,0)</f>
        <v>0</v>
      </c>
      <c r="BH188" s="127">
        <f>IF(N188="sníž. přenesená",J188,0)</f>
        <v>0</v>
      </c>
      <c r="BI188" s="127">
        <f>IF(N188="nulová",J188,0)</f>
        <v>0</v>
      </c>
      <c r="BJ188" s="50" t="s">
        <v>83</v>
      </c>
      <c r="BK188" s="127">
        <f>ROUND(I188*H188,2)</f>
        <v>0</v>
      </c>
      <c r="BL188" s="50" t="s">
        <v>146</v>
      </c>
      <c r="BM188" s="126" t="s">
        <v>265</v>
      </c>
    </row>
    <row r="189" spans="1:65" s="62" customFormat="1">
      <c r="A189" s="34"/>
      <c r="B189" s="30"/>
      <c r="C189" s="152"/>
      <c r="D189" s="206" t="s">
        <v>148</v>
      </c>
      <c r="E189" s="152"/>
      <c r="F189" s="207" t="s">
        <v>266</v>
      </c>
      <c r="G189" s="152"/>
      <c r="H189" s="152"/>
      <c r="I189" s="34"/>
      <c r="J189" s="152"/>
      <c r="K189" s="152"/>
      <c r="L189" s="30"/>
      <c r="M189" s="128"/>
      <c r="N189" s="129"/>
      <c r="O189" s="123"/>
      <c r="P189" s="123"/>
      <c r="Q189" s="123"/>
      <c r="R189" s="123"/>
      <c r="S189" s="123"/>
      <c r="T189" s="13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50" t="s">
        <v>148</v>
      </c>
      <c r="AU189" s="50" t="s">
        <v>85</v>
      </c>
    </row>
    <row r="190" spans="1:65" s="62" customFormat="1" ht="16.5" customHeight="1">
      <c r="A190" s="34"/>
      <c r="B190" s="30"/>
      <c r="C190" s="201" t="s">
        <v>267</v>
      </c>
      <c r="D190" s="201" t="s">
        <v>141</v>
      </c>
      <c r="E190" s="202" t="s">
        <v>268</v>
      </c>
      <c r="F190" s="203" t="s">
        <v>269</v>
      </c>
      <c r="G190" s="204" t="s">
        <v>144</v>
      </c>
      <c r="H190" s="205">
        <v>40</v>
      </c>
      <c r="I190" s="32"/>
      <c r="J190" s="224">
        <f>ROUND(I190*H190,2)</f>
        <v>0</v>
      </c>
      <c r="K190" s="203" t="s">
        <v>145</v>
      </c>
      <c r="L190" s="30"/>
      <c r="M190" s="33" t="s">
        <v>1</v>
      </c>
      <c r="N190" s="122" t="s">
        <v>41</v>
      </c>
      <c r="O190" s="123"/>
      <c r="P190" s="124">
        <f>O190*H190</f>
        <v>0</v>
      </c>
      <c r="Q190" s="124">
        <v>0</v>
      </c>
      <c r="R190" s="124">
        <f>Q190*H190</f>
        <v>0</v>
      </c>
      <c r="S190" s="124">
        <v>0</v>
      </c>
      <c r="T190" s="12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26" t="s">
        <v>146</v>
      </c>
      <c r="AT190" s="126" t="s">
        <v>141</v>
      </c>
      <c r="AU190" s="126" t="s">
        <v>85</v>
      </c>
      <c r="AY190" s="50" t="s">
        <v>139</v>
      </c>
      <c r="BE190" s="127">
        <f>IF(N190="základní",J190,0)</f>
        <v>0</v>
      </c>
      <c r="BF190" s="127">
        <f>IF(N190="snížená",J190,0)</f>
        <v>0</v>
      </c>
      <c r="BG190" s="127">
        <f>IF(N190="zákl. přenesená",J190,0)</f>
        <v>0</v>
      </c>
      <c r="BH190" s="127">
        <f>IF(N190="sníž. přenesená",J190,0)</f>
        <v>0</v>
      </c>
      <c r="BI190" s="127">
        <f>IF(N190="nulová",J190,0)</f>
        <v>0</v>
      </c>
      <c r="BJ190" s="50" t="s">
        <v>83</v>
      </c>
      <c r="BK190" s="127">
        <f>ROUND(I190*H190,2)</f>
        <v>0</v>
      </c>
      <c r="BL190" s="50" t="s">
        <v>146</v>
      </c>
      <c r="BM190" s="126" t="s">
        <v>270</v>
      </c>
    </row>
    <row r="191" spans="1:65" s="62" customFormat="1">
      <c r="A191" s="34"/>
      <c r="B191" s="30"/>
      <c r="C191" s="152"/>
      <c r="D191" s="206" t="s">
        <v>148</v>
      </c>
      <c r="E191" s="152"/>
      <c r="F191" s="207" t="s">
        <v>271</v>
      </c>
      <c r="G191" s="152"/>
      <c r="H191" s="152"/>
      <c r="I191" s="34"/>
      <c r="J191" s="152"/>
      <c r="K191" s="152"/>
      <c r="L191" s="30"/>
      <c r="M191" s="128"/>
      <c r="N191" s="129"/>
      <c r="O191" s="123"/>
      <c r="P191" s="123"/>
      <c r="Q191" s="123"/>
      <c r="R191" s="123"/>
      <c r="S191" s="123"/>
      <c r="T191" s="130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50" t="s">
        <v>148</v>
      </c>
      <c r="AU191" s="50" t="s">
        <v>85</v>
      </c>
    </row>
    <row r="192" spans="1:65" s="31" customFormat="1" ht="22.9" customHeight="1">
      <c r="B192" s="114"/>
      <c r="C192" s="195"/>
      <c r="D192" s="196" t="s">
        <v>75</v>
      </c>
      <c r="E192" s="199" t="s">
        <v>167</v>
      </c>
      <c r="F192" s="199" t="s">
        <v>272</v>
      </c>
      <c r="G192" s="195"/>
      <c r="H192" s="195"/>
      <c r="J192" s="200">
        <f>BK192</f>
        <v>0</v>
      </c>
      <c r="K192" s="195"/>
      <c r="L192" s="114"/>
      <c r="M192" s="116"/>
      <c r="N192" s="117"/>
      <c r="O192" s="117"/>
      <c r="P192" s="118">
        <f>SUM(P193:P239)</f>
        <v>0</v>
      </c>
      <c r="Q192" s="117"/>
      <c r="R192" s="118">
        <f>SUM(R193:R239)</f>
        <v>669.776025</v>
      </c>
      <c r="S192" s="117"/>
      <c r="T192" s="119">
        <f>SUM(T193:T239)</f>
        <v>0</v>
      </c>
      <c r="AR192" s="115" t="s">
        <v>83</v>
      </c>
      <c r="AT192" s="120" t="s">
        <v>75</v>
      </c>
      <c r="AU192" s="120" t="s">
        <v>83</v>
      </c>
      <c r="AY192" s="115" t="s">
        <v>139</v>
      </c>
      <c r="BK192" s="121">
        <f>SUM(BK193:BK239)</f>
        <v>0</v>
      </c>
    </row>
    <row r="193" spans="1:65" s="62" customFormat="1" ht="21.75" customHeight="1">
      <c r="A193" s="34"/>
      <c r="B193" s="30"/>
      <c r="C193" s="201" t="s">
        <v>273</v>
      </c>
      <c r="D193" s="201" t="s">
        <v>141</v>
      </c>
      <c r="E193" s="202" t="s">
        <v>274</v>
      </c>
      <c r="F193" s="203" t="s">
        <v>275</v>
      </c>
      <c r="G193" s="204" t="s">
        <v>144</v>
      </c>
      <c r="H193" s="205">
        <v>31.53</v>
      </c>
      <c r="I193" s="32"/>
      <c r="J193" s="224">
        <f>ROUND(I193*H193,2)</f>
        <v>0</v>
      </c>
      <c r="K193" s="203" t="s">
        <v>145</v>
      </c>
      <c r="L193" s="30"/>
      <c r="M193" s="33" t="s">
        <v>1</v>
      </c>
      <c r="N193" s="122" t="s">
        <v>41</v>
      </c>
      <c r="O193" s="123"/>
      <c r="P193" s="124">
        <f>O193*H193</f>
        <v>0</v>
      </c>
      <c r="Q193" s="124">
        <v>0.23</v>
      </c>
      <c r="R193" s="124">
        <f>Q193*H193</f>
        <v>7.2519</v>
      </c>
      <c r="S193" s="124">
        <v>0</v>
      </c>
      <c r="T193" s="12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26" t="s">
        <v>146</v>
      </c>
      <c r="AT193" s="126" t="s">
        <v>141</v>
      </c>
      <c r="AU193" s="126" t="s">
        <v>85</v>
      </c>
      <c r="AY193" s="50" t="s">
        <v>139</v>
      </c>
      <c r="BE193" s="127">
        <f>IF(N193="základní",J193,0)</f>
        <v>0</v>
      </c>
      <c r="BF193" s="127">
        <f>IF(N193="snížená",J193,0)</f>
        <v>0</v>
      </c>
      <c r="BG193" s="127">
        <f>IF(N193="zákl. přenesená",J193,0)</f>
        <v>0</v>
      </c>
      <c r="BH193" s="127">
        <f>IF(N193="sníž. přenesená",J193,0)</f>
        <v>0</v>
      </c>
      <c r="BI193" s="127">
        <f>IF(N193="nulová",J193,0)</f>
        <v>0</v>
      </c>
      <c r="BJ193" s="50" t="s">
        <v>83</v>
      </c>
      <c r="BK193" s="127">
        <f>ROUND(I193*H193,2)</f>
        <v>0</v>
      </c>
      <c r="BL193" s="50" t="s">
        <v>146</v>
      </c>
      <c r="BM193" s="126" t="s">
        <v>276</v>
      </c>
    </row>
    <row r="194" spans="1:65" s="62" customFormat="1" ht="19.5">
      <c r="A194" s="34"/>
      <c r="B194" s="30"/>
      <c r="C194" s="152"/>
      <c r="D194" s="206" t="s">
        <v>148</v>
      </c>
      <c r="E194" s="152"/>
      <c r="F194" s="207" t="s">
        <v>277</v>
      </c>
      <c r="G194" s="152"/>
      <c r="H194" s="152"/>
      <c r="I194" s="34"/>
      <c r="J194" s="152"/>
      <c r="K194" s="152"/>
      <c r="L194" s="30"/>
      <c r="M194" s="128"/>
      <c r="N194" s="129"/>
      <c r="O194" s="123"/>
      <c r="P194" s="123"/>
      <c r="Q194" s="123"/>
      <c r="R194" s="123"/>
      <c r="S194" s="123"/>
      <c r="T194" s="130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50" t="s">
        <v>148</v>
      </c>
      <c r="AU194" s="50" t="s">
        <v>85</v>
      </c>
    </row>
    <row r="195" spans="1:65" s="35" customFormat="1">
      <c r="B195" s="136"/>
      <c r="C195" s="212"/>
      <c r="D195" s="206" t="s">
        <v>154</v>
      </c>
      <c r="E195" s="213" t="s">
        <v>1</v>
      </c>
      <c r="F195" s="214" t="s">
        <v>278</v>
      </c>
      <c r="G195" s="212"/>
      <c r="H195" s="213" t="s">
        <v>1</v>
      </c>
      <c r="J195" s="212"/>
      <c r="K195" s="212"/>
      <c r="L195" s="136"/>
      <c r="M195" s="138"/>
      <c r="N195" s="139"/>
      <c r="O195" s="139"/>
      <c r="P195" s="139"/>
      <c r="Q195" s="139"/>
      <c r="R195" s="139"/>
      <c r="S195" s="139"/>
      <c r="T195" s="140"/>
      <c r="AT195" s="137" t="s">
        <v>154</v>
      </c>
      <c r="AU195" s="137" t="s">
        <v>85</v>
      </c>
      <c r="AV195" s="35" t="s">
        <v>83</v>
      </c>
      <c r="AW195" s="35" t="s">
        <v>32</v>
      </c>
      <c r="AX195" s="35" t="s">
        <v>76</v>
      </c>
      <c r="AY195" s="137" t="s">
        <v>139</v>
      </c>
    </row>
    <row r="196" spans="1:65" s="36" customFormat="1">
      <c r="B196" s="131"/>
      <c r="C196" s="208"/>
      <c r="D196" s="206" t="s">
        <v>154</v>
      </c>
      <c r="E196" s="209" t="s">
        <v>1</v>
      </c>
      <c r="F196" s="210" t="s">
        <v>279</v>
      </c>
      <c r="G196" s="208"/>
      <c r="H196" s="211">
        <v>31.53</v>
      </c>
      <c r="J196" s="208"/>
      <c r="K196" s="208"/>
      <c r="L196" s="131"/>
      <c r="M196" s="133"/>
      <c r="N196" s="134"/>
      <c r="O196" s="134"/>
      <c r="P196" s="134"/>
      <c r="Q196" s="134"/>
      <c r="R196" s="134"/>
      <c r="S196" s="134"/>
      <c r="T196" s="135"/>
      <c r="AT196" s="132" t="s">
        <v>154</v>
      </c>
      <c r="AU196" s="132" t="s">
        <v>85</v>
      </c>
      <c r="AV196" s="36" t="s">
        <v>85</v>
      </c>
      <c r="AW196" s="36" t="s">
        <v>32</v>
      </c>
      <c r="AX196" s="36" t="s">
        <v>83</v>
      </c>
      <c r="AY196" s="132" t="s">
        <v>139</v>
      </c>
    </row>
    <row r="197" spans="1:65" s="62" customFormat="1" ht="24.2" customHeight="1">
      <c r="A197" s="34"/>
      <c r="B197" s="30"/>
      <c r="C197" s="201" t="s">
        <v>280</v>
      </c>
      <c r="D197" s="201" t="s">
        <v>141</v>
      </c>
      <c r="E197" s="202" t="s">
        <v>281</v>
      </c>
      <c r="F197" s="203" t="s">
        <v>282</v>
      </c>
      <c r="G197" s="204" t="s">
        <v>144</v>
      </c>
      <c r="H197" s="205">
        <v>101.5</v>
      </c>
      <c r="I197" s="32"/>
      <c r="J197" s="224">
        <f>ROUND(I197*H197,2)</f>
        <v>0</v>
      </c>
      <c r="K197" s="203" t="s">
        <v>145</v>
      </c>
      <c r="L197" s="30"/>
      <c r="M197" s="33" t="s">
        <v>1</v>
      </c>
      <c r="N197" s="122" t="s">
        <v>41</v>
      </c>
      <c r="O197" s="123"/>
      <c r="P197" s="124">
        <f>O197*H197</f>
        <v>0</v>
      </c>
      <c r="Q197" s="124">
        <v>0.23</v>
      </c>
      <c r="R197" s="124">
        <f>Q197*H197</f>
        <v>23.344999999999999</v>
      </c>
      <c r="S197" s="124">
        <v>0</v>
      </c>
      <c r="T197" s="12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26" t="s">
        <v>146</v>
      </c>
      <c r="AT197" s="126" t="s">
        <v>141</v>
      </c>
      <c r="AU197" s="126" t="s">
        <v>85</v>
      </c>
      <c r="AY197" s="50" t="s">
        <v>139</v>
      </c>
      <c r="BE197" s="127">
        <f>IF(N197="základní",J197,0)</f>
        <v>0</v>
      </c>
      <c r="BF197" s="127">
        <f>IF(N197="snížená",J197,0)</f>
        <v>0</v>
      </c>
      <c r="BG197" s="127">
        <f>IF(N197="zákl. přenesená",J197,0)</f>
        <v>0</v>
      </c>
      <c r="BH197" s="127">
        <f>IF(N197="sníž. přenesená",J197,0)</f>
        <v>0</v>
      </c>
      <c r="BI197" s="127">
        <f>IF(N197="nulová",J197,0)</f>
        <v>0</v>
      </c>
      <c r="BJ197" s="50" t="s">
        <v>83</v>
      </c>
      <c r="BK197" s="127">
        <f>ROUND(I197*H197,2)</f>
        <v>0</v>
      </c>
      <c r="BL197" s="50" t="s">
        <v>146</v>
      </c>
      <c r="BM197" s="126" t="s">
        <v>283</v>
      </c>
    </row>
    <row r="198" spans="1:65" s="62" customFormat="1" ht="19.5">
      <c r="A198" s="34"/>
      <c r="B198" s="30"/>
      <c r="C198" s="152"/>
      <c r="D198" s="206" t="s">
        <v>148</v>
      </c>
      <c r="E198" s="152"/>
      <c r="F198" s="207" t="s">
        <v>284</v>
      </c>
      <c r="G198" s="152"/>
      <c r="H198" s="152"/>
      <c r="I198" s="34"/>
      <c r="J198" s="152"/>
      <c r="K198" s="152"/>
      <c r="L198" s="30"/>
      <c r="M198" s="128"/>
      <c r="N198" s="129"/>
      <c r="O198" s="123"/>
      <c r="P198" s="123"/>
      <c r="Q198" s="123"/>
      <c r="R198" s="123"/>
      <c r="S198" s="123"/>
      <c r="T198" s="130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50" t="s">
        <v>148</v>
      </c>
      <c r="AU198" s="50" t="s">
        <v>85</v>
      </c>
    </row>
    <row r="199" spans="1:65" s="36" customFormat="1">
      <c r="B199" s="131"/>
      <c r="C199" s="208"/>
      <c r="D199" s="206" t="s">
        <v>154</v>
      </c>
      <c r="E199" s="209" t="s">
        <v>1</v>
      </c>
      <c r="F199" s="210" t="s">
        <v>285</v>
      </c>
      <c r="G199" s="208"/>
      <c r="H199" s="211">
        <v>101.5</v>
      </c>
      <c r="J199" s="208"/>
      <c r="K199" s="208"/>
      <c r="L199" s="131"/>
      <c r="M199" s="133"/>
      <c r="N199" s="134"/>
      <c r="O199" s="134"/>
      <c r="P199" s="134"/>
      <c r="Q199" s="134"/>
      <c r="R199" s="134"/>
      <c r="S199" s="134"/>
      <c r="T199" s="135"/>
      <c r="AT199" s="132" t="s">
        <v>154</v>
      </c>
      <c r="AU199" s="132" t="s">
        <v>85</v>
      </c>
      <c r="AV199" s="36" t="s">
        <v>85</v>
      </c>
      <c r="AW199" s="36" t="s">
        <v>32</v>
      </c>
      <c r="AX199" s="36" t="s">
        <v>83</v>
      </c>
      <c r="AY199" s="132" t="s">
        <v>139</v>
      </c>
    </row>
    <row r="200" spans="1:65" s="62" customFormat="1" ht="24.2" customHeight="1">
      <c r="A200" s="34"/>
      <c r="B200" s="30"/>
      <c r="C200" s="201" t="s">
        <v>286</v>
      </c>
      <c r="D200" s="201" t="s">
        <v>141</v>
      </c>
      <c r="E200" s="202" t="s">
        <v>287</v>
      </c>
      <c r="F200" s="203" t="s">
        <v>288</v>
      </c>
      <c r="G200" s="204" t="s">
        <v>144</v>
      </c>
      <c r="H200" s="205">
        <v>718.1</v>
      </c>
      <c r="I200" s="32"/>
      <c r="J200" s="224">
        <f>ROUND(I200*H200,2)</f>
        <v>0</v>
      </c>
      <c r="K200" s="203" t="s">
        <v>145</v>
      </c>
      <c r="L200" s="30"/>
      <c r="M200" s="33" t="s">
        <v>1</v>
      </c>
      <c r="N200" s="122" t="s">
        <v>41</v>
      </c>
      <c r="O200" s="123"/>
      <c r="P200" s="124">
        <f>O200*H200</f>
        <v>0</v>
      </c>
      <c r="Q200" s="124">
        <v>0.57499999999999996</v>
      </c>
      <c r="R200" s="124">
        <f>Q200*H200</f>
        <v>412.90750000000003</v>
      </c>
      <c r="S200" s="124">
        <v>0</v>
      </c>
      <c r="T200" s="12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26" t="s">
        <v>146</v>
      </c>
      <c r="AT200" s="126" t="s">
        <v>141</v>
      </c>
      <c r="AU200" s="126" t="s">
        <v>85</v>
      </c>
      <c r="AY200" s="50" t="s">
        <v>139</v>
      </c>
      <c r="BE200" s="127">
        <f>IF(N200="základní",J200,0)</f>
        <v>0</v>
      </c>
      <c r="BF200" s="127">
        <f>IF(N200="snížená",J200,0)</f>
        <v>0</v>
      </c>
      <c r="BG200" s="127">
        <f>IF(N200="zákl. přenesená",J200,0)</f>
        <v>0</v>
      </c>
      <c r="BH200" s="127">
        <f>IF(N200="sníž. přenesená",J200,0)</f>
        <v>0</v>
      </c>
      <c r="BI200" s="127">
        <f>IF(N200="nulová",J200,0)</f>
        <v>0</v>
      </c>
      <c r="BJ200" s="50" t="s">
        <v>83</v>
      </c>
      <c r="BK200" s="127">
        <f>ROUND(I200*H200,2)</f>
        <v>0</v>
      </c>
      <c r="BL200" s="50" t="s">
        <v>146</v>
      </c>
      <c r="BM200" s="126" t="s">
        <v>289</v>
      </c>
    </row>
    <row r="201" spans="1:65" s="62" customFormat="1" ht="19.5">
      <c r="A201" s="34"/>
      <c r="B201" s="30"/>
      <c r="C201" s="152"/>
      <c r="D201" s="206" t="s">
        <v>148</v>
      </c>
      <c r="E201" s="152"/>
      <c r="F201" s="207" t="s">
        <v>290</v>
      </c>
      <c r="G201" s="152"/>
      <c r="H201" s="152"/>
      <c r="I201" s="34"/>
      <c r="J201" s="152"/>
      <c r="K201" s="152"/>
      <c r="L201" s="30"/>
      <c r="M201" s="128"/>
      <c r="N201" s="129"/>
      <c r="O201" s="123"/>
      <c r="P201" s="123"/>
      <c r="Q201" s="123"/>
      <c r="R201" s="123"/>
      <c r="S201" s="123"/>
      <c r="T201" s="130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50" t="s">
        <v>148</v>
      </c>
      <c r="AU201" s="50" t="s">
        <v>85</v>
      </c>
    </row>
    <row r="202" spans="1:65" s="62" customFormat="1" ht="24.2" customHeight="1">
      <c r="A202" s="34"/>
      <c r="B202" s="30"/>
      <c r="C202" s="201" t="s">
        <v>291</v>
      </c>
      <c r="D202" s="201" t="s">
        <v>141</v>
      </c>
      <c r="E202" s="202" t="s">
        <v>292</v>
      </c>
      <c r="F202" s="203" t="s">
        <v>293</v>
      </c>
      <c r="G202" s="204" t="s">
        <v>144</v>
      </c>
      <c r="H202" s="205">
        <v>101.5</v>
      </c>
      <c r="I202" s="32"/>
      <c r="J202" s="224">
        <f>ROUND(I202*H202,2)</f>
        <v>0</v>
      </c>
      <c r="K202" s="203" t="s">
        <v>145</v>
      </c>
      <c r="L202" s="30"/>
      <c r="M202" s="33" t="s">
        <v>1</v>
      </c>
      <c r="N202" s="122" t="s">
        <v>41</v>
      </c>
      <c r="O202" s="123"/>
      <c r="P202" s="124">
        <f>O202*H202</f>
        <v>0</v>
      </c>
      <c r="Q202" s="124">
        <v>0.38313999999999998</v>
      </c>
      <c r="R202" s="124">
        <f>Q202*H202</f>
        <v>38.888710000000003</v>
      </c>
      <c r="S202" s="124">
        <v>0</v>
      </c>
      <c r="T202" s="12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26" t="s">
        <v>146</v>
      </c>
      <c r="AT202" s="126" t="s">
        <v>141</v>
      </c>
      <c r="AU202" s="126" t="s">
        <v>85</v>
      </c>
      <c r="AY202" s="50" t="s">
        <v>139</v>
      </c>
      <c r="BE202" s="127">
        <f>IF(N202="základní",J202,0)</f>
        <v>0</v>
      </c>
      <c r="BF202" s="127">
        <f>IF(N202="snížená",J202,0)</f>
        <v>0</v>
      </c>
      <c r="BG202" s="127">
        <f>IF(N202="zákl. přenesená",J202,0)</f>
        <v>0</v>
      </c>
      <c r="BH202" s="127">
        <f>IF(N202="sníž. přenesená",J202,0)</f>
        <v>0</v>
      </c>
      <c r="BI202" s="127">
        <f>IF(N202="nulová",J202,0)</f>
        <v>0</v>
      </c>
      <c r="BJ202" s="50" t="s">
        <v>83</v>
      </c>
      <c r="BK202" s="127">
        <f>ROUND(I202*H202,2)</f>
        <v>0</v>
      </c>
      <c r="BL202" s="50" t="s">
        <v>146</v>
      </c>
      <c r="BM202" s="126" t="s">
        <v>294</v>
      </c>
    </row>
    <row r="203" spans="1:65" s="62" customFormat="1" ht="19.5">
      <c r="A203" s="34"/>
      <c r="B203" s="30"/>
      <c r="C203" s="152"/>
      <c r="D203" s="206" t="s">
        <v>148</v>
      </c>
      <c r="E203" s="152"/>
      <c r="F203" s="207" t="s">
        <v>295</v>
      </c>
      <c r="G203" s="152"/>
      <c r="H203" s="152"/>
      <c r="I203" s="34"/>
      <c r="J203" s="152"/>
      <c r="K203" s="152"/>
      <c r="L203" s="30"/>
      <c r="M203" s="128"/>
      <c r="N203" s="129"/>
      <c r="O203" s="123"/>
      <c r="P203" s="123"/>
      <c r="Q203" s="123"/>
      <c r="R203" s="123"/>
      <c r="S203" s="123"/>
      <c r="T203" s="130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50" t="s">
        <v>148</v>
      </c>
      <c r="AU203" s="50" t="s">
        <v>85</v>
      </c>
    </row>
    <row r="204" spans="1:65" s="62" customFormat="1" ht="24.2" customHeight="1">
      <c r="A204" s="34"/>
      <c r="B204" s="30"/>
      <c r="C204" s="201" t="s">
        <v>296</v>
      </c>
      <c r="D204" s="201" t="s">
        <v>141</v>
      </c>
      <c r="E204" s="202" t="s">
        <v>297</v>
      </c>
      <c r="F204" s="203" t="s">
        <v>298</v>
      </c>
      <c r="G204" s="204" t="s">
        <v>144</v>
      </c>
      <c r="H204" s="205">
        <v>718.1</v>
      </c>
      <c r="I204" s="32"/>
      <c r="J204" s="224">
        <f>ROUND(I204*H204,2)</f>
        <v>0</v>
      </c>
      <c r="K204" s="203" t="s">
        <v>145</v>
      </c>
      <c r="L204" s="30"/>
      <c r="M204" s="33" t="s">
        <v>1</v>
      </c>
      <c r="N204" s="122" t="s">
        <v>41</v>
      </c>
      <c r="O204" s="123"/>
      <c r="P204" s="124">
        <f>O204*H204</f>
        <v>0</v>
      </c>
      <c r="Q204" s="124">
        <v>8.9219999999999994E-2</v>
      </c>
      <c r="R204" s="124">
        <f>Q204*H204</f>
        <v>64.068882000000002</v>
      </c>
      <c r="S204" s="124">
        <v>0</v>
      </c>
      <c r="T204" s="12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26" t="s">
        <v>146</v>
      </c>
      <c r="AT204" s="126" t="s">
        <v>141</v>
      </c>
      <c r="AU204" s="126" t="s">
        <v>85</v>
      </c>
      <c r="AY204" s="50" t="s">
        <v>139</v>
      </c>
      <c r="BE204" s="127">
        <f>IF(N204="základní",J204,0)</f>
        <v>0</v>
      </c>
      <c r="BF204" s="127">
        <f>IF(N204="snížená",J204,0)</f>
        <v>0</v>
      </c>
      <c r="BG204" s="127">
        <f>IF(N204="zákl. přenesená",J204,0)</f>
        <v>0</v>
      </c>
      <c r="BH204" s="127">
        <f>IF(N204="sníž. přenesená",J204,0)</f>
        <v>0</v>
      </c>
      <c r="BI204" s="127">
        <f>IF(N204="nulová",J204,0)</f>
        <v>0</v>
      </c>
      <c r="BJ204" s="50" t="s">
        <v>83</v>
      </c>
      <c r="BK204" s="127">
        <f>ROUND(I204*H204,2)</f>
        <v>0</v>
      </c>
      <c r="BL204" s="50" t="s">
        <v>146</v>
      </c>
      <c r="BM204" s="126" t="s">
        <v>299</v>
      </c>
    </row>
    <row r="205" spans="1:65" s="62" customFormat="1" ht="48.75">
      <c r="A205" s="34"/>
      <c r="B205" s="30"/>
      <c r="C205" s="152"/>
      <c r="D205" s="206" t="s">
        <v>148</v>
      </c>
      <c r="E205" s="152"/>
      <c r="F205" s="207" t="s">
        <v>300</v>
      </c>
      <c r="G205" s="152"/>
      <c r="H205" s="152"/>
      <c r="I205" s="34"/>
      <c r="J205" s="152"/>
      <c r="K205" s="152"/>
      <c r="L205" s="30"/>
      <c r="M205" s="128"/>
      <c r="N205" s="129"/>
      <c r="O205" s="123"/>
      <c r="P205" s="123"/>
      <c r="Q205" s="123"/>
      <c r="R205" s="123"/>
      <c r="S205" s="123"/>
      <c r="T205" s="130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50" t="s">
        <v>148</v>
      </c>
      <c r="AU205" s="50" t="s">
        <v>85</v>
      </c>
    </row>
    <row r="206" spans="1:65" s="36" customFormat="1">
      <c r="B206" s="131"/>
      <c r="C206" s="208"/>
      <c r="D206" s="206" t="s">
        <v>154</v>
      </c>
      <c r="E206" s="209" t="s">
        <v>1</v>
      </c>
      <c r="F206" s="210" t="s">
        <v>301</v>
      </c>
      <c r="G206" s="208"/>
      <c r="H206" s="211">
        <v>718.1</v>
      </c>
      <c r="J206" s="208"/>
      <c r="K206" s="208"/>
      <c r="L206" s="131"/>
      <c r="M206" s="133"/>
      <c r="N206" s="134"/>
      <c r="O206" s="134"/>
      <c r="P206" s="134"/>
      <c r="Q206" s="134"/>
      <c r="R206" s="134"/>
      <c r="S206" s="134"/>
      <c r="T206" s="135"/>
      <c r="AT206" s="132" t="s">
        <v>154</v>
      </c>
      <c r="AU206" s="132" t="s">
        <v>85</v>
      </c>
      <c r="AV206" s="36" t="s">
        <v>85</v>
      </c>
      <c r="AW206" s="36" t="s">
        <v>32</v>
      </c>
      <c r="AX206" s="36" t="s">
        <v>83</v>
      </c>
      <c r="AY206" s="132" t="s">
        <v>139</v>
      </c>
    </row>
    <row r="207" spans="1:65" s="62" customFormat="1" ht="16.5" customHeight="1">
      <c r="A207" s="34"/>
      <c r="B207" s="30"/>
      <c r="C207" s="215" t="s">
        <v>302</v>
      </c>
      <c r="D207" s="215" t="s">
        <v>256</v>
      </c>
      <c r="E207" s="216" t="s">
        <v>303</v>
      </c>
      <c r="F207" s="217" t="s">
        <v>304</v>
      </c>
      <c r="G207" s="218" t="s">
        <v>144</v>
      </c>
      <c r="H207" s="219">
        <v>725.28099999999995</v>
      </c>
      <c r="I207" s="37"/>
      <c r="J207" s="225">
        <f>ROUND(I207*H207,2)</f>
        <v>0</v>
      </c>
      <c r="K207" s="217" t="s">
        <v>1</v>
      </c>
      <c r="L207" s="141"/>
      <c r="M207" s="38" t="s">
        <v>1</v>
      </c>
      <c r="N207" s="142" t="s">
        <v>41</v>
      </c>
      <c r="O207" s="123"/>
      <c r="P207" s="124">
        <f>O207*H207</f>
        <v>0</v>
      </c>
      <c r="Q207" s="124">
        <v>0.13200000000000001</v>
      </c>
      <c r="R207" s="124">
        <f>Q207*H207</f>
        <v>95.737092000000004</v>
      </c>
      <c r="S207" s="124">
        <v>0</v>
      </c>
      <c r="T207" s="12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26" t="s">
        <v>179</v>
      </c>
      <c r="AT207" s="126" t="s">
        <v>256</v>
      </c>
      <c r="AU207" s="126" t="s">
        <v>85</v>
      </c>
      <c r="AY207" s="50" t="s">
        <v>139</v>
      </c>
      <c r="BE207" s="127">
        <f>IF(N207="základní",J207,0)</f>
        <v>0</v>
      </c>
      <c r="BF207" s="127">
        <f>IF(N207="snížená",J207,0)</f>
        <v>0</v>
      </c>
      <c r="BG207" s="127">
        <f>IF(N207="zákl. přenesená",J207,0)</f>
        <v>0</v>
      </c>
      <c r="BH207" s="127">
        <f>IF(N207="sníž. přenesená",J207,0)</f>
        <v>0</v>
      </c>
      <c r="BI207" s="127">
        <f>IF(N207="nulová",J207,0)</f>
        <v>0</v>
      </c>
      <c r="BJ207" s="50" t="s">
        <v>83</v>
      </c>
      <c r="BK207" s="127">
        <f>ROUND(I207*H207,2)</f>
        <v>0</v>
      </c>
      <c r="BL207" s="50" t="s">
        <v>146</v>
      </c>
      <c r="BM207" s="126" t="s">
        <v>305</v>
      </c>
    </row>
    <row r="208" spans="1:65" s="62" customFormat="1">
      <c r="A208" s="34"/>
      <c r="B208" s="30"/>
      <c r="C208" s="152"/>
      <c r="D208" s="206" t="s">
        <v>148</v>
      </c>
      <c r="E208" s="152"/>
      <c r="F208" s="207"/>
      <c r="G208" s="152"/>
      <c r="H208" s="152"/>
      <c r="I208" s="34"/>
      <c r="J208" s="152"/>
      <c r="K208" s="152"/>
      <c r="L208" s="30"/>
      <c r="M208" s="128"/>
      <c r="N208" s="129"/>
      <c r="O208" s="123"/>
      <c r="P208" s="123"/>
      <c r="Q208" s="123"/>
      <c r="R208" s="123"/>
      <c r="S208" s="123"/>
      <c r="T208" s="13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50" t="s">
        <v>148</v>
      </c>
      <c r="AU208" s="50" t="s">
        <v>85</v>
      </c>
    </row>
    <row r="209" spans="1:65" s="36" customFormat="1">
      <c r="B209" s="131"/>
      <c r="C209" s="208"/>
      <c r="D209" s="206" t="s">
        <v>154</v>
      </c>
      <c r="E209" s="208"/>
      <c r="F209" s="210" t="s">
        <v>306</v>
      </c>
      <c r="G209" s="208"/>
      <c r="H209" s="211">
        <v>725.28099999999995</v>
      </c>
      <c r="J209" s="208"/>
      <c r="K209" s="208"/>
      <c r="L209" s="131"/>
      <c r="M209" s="133"/>
      <c r="N209" s="134"/>
      <c r="O209" s="134"/>
      <c r="P209" s="134"/>
      <c r="Q209" s="134"/>
      <c r="R209" s="134"/>
      <c r="S209" s="134"/>
      <c r="T209" s="135"/>
      <c r="AT209" s="132" t="s">
        <v>154</v>
      </c>
      <c r="AU209" s="132" t="s">
        <v>85</v>
      </c>
      <c r="AV209" s="36" t="s">
        <v>85</v>
      </c>
      <c r="AW209" s="36" t="s">
        <v>3</v>
      </c>
      <c r="AX209" s="36" t="s">
        <v>83</v>
      </c>
      <c r="AY209" s="132" t="s">
        <v>139</v>
      </c>
    </row>
    <row r="210" spans="1:65" s="62" customFormat="1" ht="33" customHeight="1">
      <c r="A210" s="34"/>
      <c r="B210" s="30"/>
      <c r="C210" s="201" t="s">
        <v>307</v>
      </c>
      <c r="D210" s="201" t="s">
        <v>141</v>
      </c>
      <c r="E210" s="202" t="s">
        <v>308</v>
      </c>
      <c r="F210" s="203" t="s">
        <v>309</v>
      </c>
      <c r="G210" s="204" t="s">
        <v>144</v>
      </c>
      <c r="H210" s="205">
        <v>101.5</v>
      </c>
      <c r="I210" s="32"/>
      <c r="J210" s="224">
        <f>ROUND(I210*H210,2)</f>
        <v>0</v>
      </c>
      <c r="K210" s="203" t="s">
        <v>145</v>
      </c>
      <c r="L210" s="30"/>
      <c r="M210" s="33" t="s">
        <v>1</v>
      </c>
      <c r="N210" s="122" t="s">
        <v>41</v>
      </c>
      <c r="O210" s="123"/>
      <c r="P210" s="124">
        <f>O210*H210</f>
        <v>0</v>
      </c>
      <c r="Q210" s="124">
        <v>9.0620000000000006E-2</v>
      </c>
      <c r="R210" s="124">
        <f>Q210*H210</f>
        <v>9.1979299999999995</v>
      </c>
      <c r="S210" s="124">
        <v>0</v>
      </c>
      <c r="T210" s="12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26" t="s">
        <v>146</v>
      </c>
      <c r="AT210" s="126" t="s">
        <v>141</v>
      </c>
      <c r="AU210" s="126" t="s">
        <v>85</v>
      </c>
      <c r="AY210" s="50" t="s">
        <v>139</v>
      </c>
      <c r="BE210" s="127">
        <f>IF(N210="základní",J210,0)</f>
        <v>0</v>
      </c>
      <c r="BF210" s="127">
        <f>IF(N210="snížená",J210,0)</f>
        <v>0</v>
      </c>
      <c r="BG210" s="127">
        <f>IF(N210="zákl. přenesená",J210,0)</f>
        <v>0</v>
      </c>
      <c r="BH210" s="127">
        <f>IF(N210="sníž. přenesená",J210,0)</f>
        <v>0</v>
      </c>
      <c r="BI210" s="127">
        <f>IF(N210="nulová",J210,0)</f>
        <v>0</v>
      </c>
      <c r="BJ210" s="50" t="s">
        <v>83</v>
      </c>
      <c r="BK210" s="127">
        <f>ROUND(I210*H210,2)</f>
        <v>0</v>
      </c>
      <c r="BL210" s="50" t="s">
        <v>146</v>
      </c>
      <c r="BM210" s="126" t="s">
        <v>310</v>
      </c>
    </row>
    <row r="211" spans="1:65" s="62" customFormat="1" ht="48.75">
      <c r="A211" s="34"/>
      <c r="B211" s="30"/>
      <c r="C211" s="152"/>
      <c r="D211" s="206" t="s">
        <v>148</v>
      </c>
      <c r="E211" s="152"/>
      <c r="F211" s="207" t="s">
        <v>311</v>
      </c>
      <c r="G211" s="152"/>
      <c r="H211" s="152"/>
      <c r="I211" s="34"/>
      <c r="J211" s="152"/>
      <c r="K211" s="152"/>
      <c r="L211" s="30"/>
      <c r="M211" s="128"/>
      <c r="N211" s="129"/>
      <c r="O211" s="123"/>
      <c r="P211" s="123"/>
      <c r="Q211" s="123"/>
      <c r="R211" s="123"/>
      <c r="S211" s="123"/>
      <c r="T211" s="130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50" t="s">
        <v>148</v>
      </c>
      <c r="AU211" s="50" t="s">
        <v>85</v>
      </c>
    </row>
    <row r="212" spans="1:65" s="35" customFormat="1">
      <c r="B212" s="136"/>
      <c r="C212" s="212"/>
      <c r="D212" s="206" t="s">
        <v>154</v>
      </c>
      <c r="E212" s="213" t="s">
        <v>1</v>
      </c>
      <c r="F212" s="214" t="s">
        <v>312</v>
      </c>
      <c r="G212" s="212"/>
      <c r="H212" s="213" t="s">
        <v>1</v>
      </c>
      <c r="J212" s="212"/>
      <c r="K212" s="212"/>
      <c r="L212" s="136"/>
      <c r="M212" s="138"/>
      <c r="N212" s="139"/>
      <c r="O212" s="139"/>
      <c r="P212" s="139"/>
      <c r="Q212" s="139"/>
      <c r="R212" s="139"/>
      <c r="S212" s="139"/>
      <c r="T212" s="140"/>
      <c r="AT212" s="137" t="s">
        <v>154</v>
      </c>
      <c r="AU212" s="137" t="s">
        <v>85</v>
      </c>
      <c r="AV212" s="35" t="s">
        <v>83</v>
      </c>
      <c r="AW212" s="35" t="s">
        <v>32</v>
      </c>
      <c r="AX212" s="35" t="s">
        <v>76</v>
      </c>
      <c r="AY212" s="137" t="s">
        <v>139</v>
      </c>
    </row>
    <row r="213" spans="1:65" s="36" customFormat="1">
      <c r="B213" s="131"/>
      <c r="C213" s="208"/>
      <c r="D213" s="206" t="s">
        <v>154</v>
      </c>
      <c r="E213" s="209" t="s">
        <v>1</v>
      </c>
      <c r="F213" s="210" t="s">
        <v>313</v>
      </c>
      <c r="G213" s="208"/>
      <c r="H213" s="211">
        <v>47.8</v>
      </c>
      <c r="J213" s="208"/>
      <c r="K213" s="208"/>
      <c r="L213" s="131"/>
      <c r="M213" s="133"/>
      <c r="N213" s="134"/>
      <c r="O213" s="134"/>
      <c r="P213" s="134"/>
      <c r="Q213" s="134"/>
      <c r="R213" s="134"/>
      <c r="S213" s="134"/>
      <c r="T213" s="135"/>
      <c r="AT213" s="132" t="s">
        <v>154</v>
      </c>
      <c r="AU213" s="132" t="s">
        <v>85</v>
      </c>
      <c r="AV213" s="36" t="s">
        <v>85</v>
      </c>
      <c r="AW213" s="36" t="s">
        <v>32</v>
      </c>
      <c r="AX213" s="36" t="s">
        <v>76</v>
      </c>
      <c r="AY213" s="132" t="s">
        <v>139</v>
      </c>
    </row>
    <row r="214" spans="1:65" s="35" customFormat="1">
      <c r="B214" s="136"/>
      <c r="C214" s="212"/>
      <c r="D214" s="206" t="s">
        <v>154</v>
      </c>
      <c r="E214" s="213" t="s">
        <v>1</v>
      </c>
      <c r="F214" s="214" t="s">
        <v>314</v>
      </c>
      <c r="G214" s="212"/>
      <c r="H214" s="213" t="s">
        <v>1</v>
      </c>
      <c r="J214" s="212"/>
      <c r="K214" s="212"/>
      <c r="L214" s="136"/>
      <c r="M214" s="138"/>
      <c r="N214" s="139"/>
      <c r="O214" s="139"/>
      <c r="P214" s="139"/>
      <c r="Q214" s="139"/>
      <c r="R214" s="139"/>
      <c r="S214" s="139"/>
      <c r="T214" s="140"/>
      <c r="AT214" s="137" t="s">
        <v>154</v>
      </c>
      <c r="AU214" s="137" t="s">
        <v>85</v>
      </c>
      <c r="AV214" s="35" t="s">
        <v>83</v>
      </c>
      <c r="AW214" s="35" t="s">
        <v>32</v>
      </c>
      <c r="AX214" s="35" t="s">
        <v>76</v>
      </c>
      <c r="AY214" s="137" t="s">
        <v>139</v>
      </c>
    </row>
    <row r="215" spans="1:65" s="36" customFormat="1">
      <c r="B215" s="131"/>
      <c r="C215" s="208"/>
      <c r="D215" s="206" t="s">
        <v>154</v>
      </c>
      <c r="E215" s="209" t="s">
        <v>1</v>
      </c>
      <c r="F215" s="210" t="s">
        <v>315</v>
      </c>
      <c r="G215" s="208"/>
      <c r="H215" s="211">
        <v>20.3</v>
      </c>
      <c r="J215" s="208"/>
      <c r="K215" s="208"/>
      <c r="L215" s="131"/>
      <c r="M215" s="133"/>
      <c r="N215" s="134"/>
      <c r="O215" s="134"/>
      <c r="P215" s="134"/>
      <c r="Q215" s="134"/>
      <c r="R215" s="134"/>
      <c r="S215" s="134"/>
      <c r="T215" s="135"/>
      <c r="AT215" s="132" t="s">
        <v>154</v>
      </c>
      <c r="AU215" s="132" t="s">
        <v>85</v>
      </c>
      <c r="AV215" s="36" t="s">
        <v>85</v>
      </c>
      <c r="AW215" s="36" t="s">
        <v>32</v>
      </c>
      <c r="AX215" s="36" t="s">
        <v>76</v>
      </c>
      <c r="AY215" s="132" t="s">
        <v>139</v>
      </c>
    </row>
    <row r="216" spans="1:65" s="35" customFormat="1">
      <c r="B216" s="136"/>
      <c r="C216" s="212"/>
      <c r="D216" s="206" t="s">
        <v>154</v>
      </c>
      <c r="E216" s="213" t="s">
        <v>1</v>
      </c>
      <c r="F216" s="214" t="s">
        <v>316</v>
      </c>
      <c r="G216" s="212"/>
      <c r="H216" s="213" t="s">
        <v>1</v>
      </c>
      <c r="J216" s="212"/>
      <c r="K216" s="212"/>
      <c r="L216" s="136"/>
      <c r="M216" s="138"/>
      <c r="N216" s="139"/>
      <c r="O216" s="139"/>
      <c r="P216" s="139"/>
      <c r="Q216" s="139"/>
      <c r="R216" s="139"/>
      <c r="S216" s="139"/>
      <c r="T216" s="140"/>
      <c r="AT216" s="137" t="s">
        <v>154</v>
      </c>
      <c r="AU216" s="137" t="s">
        <v>85</v>
      </c>
      <c r="AV216" s="35" t="s">
        <v>83</v>
      </c>
      <c r="AW216" s="35" t="s">
        <v>32</v>
      </c>
      <c r="AX216" s="35" t="s">
        <v>76</v>
      </c>
      <c r="AY216" s="137" t="s">
        <v>139</v>
      </c>
    </row>
    <row r="217" spans="1:65" s="36" customFormat="1">
      <c r="B217" s="131"/>
      <c r="C217" s="208"/>
      <c r="D217" s="206" t="s">
        <v>154</v>
      </c>
      <c r="E217" s="209" t="s">
        <v>1</v>
      </c>
      <c r="F217" s="210" t="s">
        <v>317</v>
      </c>
      <c r="G217" s="208"/>
      <c r="H217" s="211">
        <v>25.7</v>
      </c>
      <c r="J217" s="208"/>
      <c r="K217" s="208"/>
      <c r="L217" s="131"/>
      <c r="M217" s="133"/>
      <c r="N217" s="134"/>
      <c r="O217" s="134"/>
      <c r="P217" s="134"/>
      <c r="Q217" s="134"/>
      <c r="R217" s="134"/>
      <c r="S217" s="134"/>
      <c r="T217" s="135"/>
      <c r="AT217" s="132" t="s">
        <v>154</v>
      </c>
      <c r="AU217" s="132" t="s">
        <v>85</v>
      </c>
      <c r="AV217" s="36" t="s">
        <v>85</v>
      </c>
      <c r="AW217" s="36" t="s">
        <v>32</v>
      </c>
      <c r="AX217" s="36" t="s">
        <v>76</v>
      </c>
      <c r="AY217" s="132" t="s">
        <v>139</v>
      </c>
    </row>
    <row r="218" spans="1:65" s="35" customFormat="1">
      <c r="B218" s="136"/>
      <c r="C218" s="212"/>
      <c r="D218" s="206" t="s">
        <v>154</v>
      </c>
      <c r="E218" s="213" t="s">
        <v>1</v>
      </c>
      <c r="F218" s="214" t="s">
        <v>318</v>
      </c>
      <c r="G218" s="212"/>
      <c r="H218" s="213" t="s">
        <v>1</v>
      </c>
      <c r="J218" s="212"/>
      <c r="K218" s="212"/>
      <c r="L218" s="136"/>
      <c r="M218" s="138"/>
      <c r="N218" s="139"/>
      <c r="O218" s="139"/>
      <c r="P218" s="139"/>
      <c r="Q218" s="139"/>
      <c r="R218" s="139"/>
      <c r="S218" s="139"/>
      <c r="T218" s="140"/>
      <c r="AT218" s="137" t="s">
        <v>154</v>
      </c>
      <c r="AU218" s="137" t="s">
        <v>85</v>
      </c>
      <c r="AV218" s="35" t="s">
        <v>83</v>
      </c>
      <c r="AW218" s="35" t="s">
        <v>32</v>
      </c>
      <c r="AX218" s="35" t="s">
        <v>76</v>
      </c>
      <c r="AY218" s="137" t="s">
        <v>139</v>
      </c>
    </row>
    <row r="219" spans="1:65" s="36" customFormat="1">
      <c r="B219" s="131"/>
      <c r="C219" s="208"/>
      <c r="D219" s="206" t="s">
        <v>154</v>
      </c>
      <c r="E219" s="209" t="s">
        <v>1</v>
      </c>
      <c r="F219" s="210" t="s">
        <v>319</v>
      </c>
      <c r="G219" s="208"/>
      <c r="H219" s="211">
        <v>7.7</v>
      </c>
      <c r="J219" s="208"/>
      <c r="K219" s="208"/>
      <c r="L219" s="131"/>
      <c r="M219" s="133"/>
      <c r="N219" s="134"/>
      <c r="O219" s="134"/>
      <c r="P219" s="134"/>
      <c r="Q219" s="134"/>
      <c r="R219" s="134"/>
      <c r="S219" s="134"/>
      <c r="T219" s="135"/>
      <c r="AT219" s="132" t="s">
        <v>154</v>
      </c>
      <c r="AU219" s="132" t="s">
        <v>85</v>
      </c>
      <c r="AV219" s="36" t="s">
        <v>85</v>
      </c>
      <c r="AW219" s="36" t="s">
        <v>32</v>
      </c>
      <c r="AX219" s="36" t="s">
        <v>76</v>
      </c>
      <c r="AY219" s="132" t="s">
        <v>139</v>
      </c>
    </row>
    <row r="220" spans="1:65" s="39" customFormat="1">
      <c r="B220" s="143"/>
      <c r="C220" s="220"/>
      <c r="D220" s="206" t="s">
        <v>154</v>
      </c>
      <c r="E220" s="221" t="s">
        <v>1</v>
      </c>
      <c r="F220" s="222" t="s">
        <v>320</v>
      </c>
      <c r="G220" s="220"/>
      <c r="H220" s="223">
        <v>101.5</v>
      </c>
      <c r="J220" s="220"/>
      <c r="K220" s="220"/>
      <c r="L220" s="143"/>
      <c r="M220" s="145"/>
      <c r="N220" s="146"/>
      <c r="O220" s="146"/>
      <c r="P220" s="146"/>
      <c r="Q220" s="146"/>
      <c r="R220" s="146"/>
      <c r="S220" s="146"/>
      <c r="T220" s="147"/>
      <c r="AT220" s="144" t="s">
        <v>154</v>
      </c>
      <c r="AU220" s="144" t="s">
        <v>85</v>
      </c>
      <c r="AV220" s="39" t="s">
        <v>146</v>
      </c>
      <c r="AW220" s="39" t="s">
        <v>32</v>
      </c>
      <c r="AX220" s="39" t="s">
        <v>83</v>
      </c>
      <c r="AY220" s="144" t="s">
        <v>139</v>
      </c>
    </row>
    <row r="221" spans="1:65" s="62" customFormat="1" ht="16.5" customHeight="1">
      <c r="A221" s="34"/>
      <c r="B221" s="30"/>
      <c r="C221" s="215" t="s">
        <v>321</v>
      </c>
      <c r="D221" s="215" t="s">
        <v>256</v>
      </c>
      <c r="E221" s="216" t="s">
        <v>322</v>
      </c>
      <c r="F221" s="217" t="s">
        <v>323</v>
      </c>
      <c r="G221" s="218" t="s">
        <v>144</v>
      </c>
      <c r="H221" s="219">
        <v>49.234000000000002</v>
      </c>
      <c r="I221" s="37"/>
      <c r="J221" s="225">
        <f>ROUND(I221*H221,2)</f>
        <v>0</v>
      </c>
      <c r="K221" s="217" t="s">
        <v>1</v>
      </c>
      <c r="L221" s="141"/>
      <c r="M221" s="38" t="s">
        <v>1</v>
      </c>
      <c r="N221" s="142" t="s">
        <v>41</v>
      </c>
      <c r="O221" s="123"/>
      <c r="P221" s="124">
        <f>O221*H221</f>
        <v>0</v>
      </c>
      <c r="Q221" s="124">
        <v>0.17599999999999999</v>
      </c>
      <c r="R221" s="124">
        <f>Q221*H221</f>
        <v>8.665184</v>
      </c>
      <c r="S221" s="124">
        <v>0</v>
      </c>
      <c r="T221" s="12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26" t="s">
        <v>179</v>
      </c>
      <c r="AT221" s="126" t="s">
        <v>256</v>
      </c>
      <c r="AU221" s="126" t="s">
        <v>85</v>
      </c>
      <c r="AY221" s="50" t="s">
        <v>139</v>
      </c>
      <c r="BE221" s="127">
        <f>IF(N221="základní",J221,0)</f>
        <v>0</v>
      </c>
      <c r="BF221" s="127">
        <f>IF(N221="snížená",J221,0)</f>
        <v>0</v>
      </c>
      <c r="BG221" s="127">
        <f>IF(N221="zákl. přenesená",J221,0)</f>
        <v>0</v>
      </c>
      <c r="BH221" s="127">
        <f>IF(N221="sníž. přenesená",J221,0)</f>
        <v>0</v>
      </c>
      <c r="BI221" s="127">
        <f>IF(N221="nulová",J221,0)</f>
        <v>0</v>
      </c>
      <c r="BJ221" s="50" t="s">
        <v>83</v>
      </c>
      <c r="BK221" s="127">
        <f>ROUND(I221*H221,2)</f>
        <v>0</v>
      </c>
      <c r="BL221" s="50" t="s">
        <v>146</v>
      </c>
      <c r="BM221" s="126" t="s">
        <v>324</v>
      </c>
    </row>
    <row r="222" spans="1:65" s="62" customFormat="1">
      <c r="A222" s="34"/>
      <c r="B222" s="30"/>
      <c r="C222" s="152"/>
      <c r="D222" s="206" t="s">
        <v>148</v>
      </c>
      <c r="E222" s="152"/>
      <c r="F222" s="207"/>
      <c r="G222" s="152"/>
      <c r="H222" s="152"/>
      <c r="I222" s="34"/>
      <c r="J222" s="152"/>
      <c r="K222" s="152"/>
      <c r="L222" s="30"/>
      <c r="M222" s="128"/>
      <c r="N222" s="129"/>
      <c r="O222" s="123"/>
      <c r="P222" s="123"/>
      <c r="Q222" s="123"/>
      <c r="R222" s="123"/>
      <c r="S222" s="123"/>
      <c r="T222" s="130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50" t="s">
        <v>148</v>
      </c>
      <c r="AU222" s="50" t="s">
        <v>85</v>
      </c>
    </row>
    <row r="223" spans="1:65" s="36" customFormat="1">
      <c r="B223" s="131"/>
      <c r="C223" s="208"/>
      <c r="D223" s="206" t="s">
        <v>154</v>
      </c>
      <c r="E223" s="209" t="s">
        <v>1</v>
      </c>
      <c r="F223" s="210" t="s">
        <v>325</v>
      </c>
      <c r="G223" s="208"/>
      <c r="H223" s="211">
        <v>47.8</v>
      </c>
      <c r="J223" s="208"/>
      <c r="K223" s="208"/>
      <c r="L223" s="131"/>
      <c r="M223" s="133"/>
      <c r="N223" s="134"/>
      <c r="O223" s="134"/>
      <c r="P223" s="134"/>
      <c r="Q223" s="134"/>
      <c r="R223" s="134"/>
      <c r="S223" s="134"/>
      <c r="T223" s="135"/>
      <c r="AT223" s="132" t="s">
        <v>154</v>
      </c>
      <c r="AU223" s="132" t="s">
        <v>85</v>
      </c>
      <c r="AV223" s="36" t="s">
        <v>85</v>
      </c>
      <c r="AW223" s="36" t="s">
        <v>32</v>
      </c>
      <c r="AX223" s="36" t="s">
        <v>83</v>
      </c>
      <c r="AY223" s="132" t="s">
        <v>139</v>
      </c>
    </row>
    <row r="224" spans="1:65" s="36" customFormat="1">
      <c r="B224" s="131"/>
      <c r="C224" s="208"/>
      <c r="D224" s="206" t="s">
        <v>154</v>
      </c>
      <c r="E224" s="208"/>
      <c r="F224" s="210" t="s">
        <v>326</v>
      </c>
      <c r="G224" s="208"/>
      <c r="H224" s="211">
        <v>49.234000000000002</v>
      </c>
      <c r="J224" s="208"/>
      <c r="K224" s="208"/>
      <c r="L224" s="131"/>
      <c r="M224" s="133"/>
      <c r="N224" s="134"/>
      <c r="O224" s="134"/>
      <c r="P224" s="134"/>
      <c r="Q224" s="134"/>
      <c r="R224" s="134"/>
      <c r="S224" s="134"/>
      <c r="T224" s="135"/>
      <c r="AT224" s="132" t="s">
        <v>154</v>
      </c>
      <c r="AU224" s="132" t="s">
        <v>85</v>
      </c>
      <c r="AV224" s="36" t="s">
        <v>85</v>
      </c>
      <c r="AW224" s="36" t="s">
        <v>3</v>
      </c>
      <c r="AX224" s="36" t="s">
        <v>83</v>
      </c>
      <c r="AY224" s="132" t="s">
        <v>139</v>
      </c>
    </row>
    <row r="225" spans="1:65" s="62" customFormat="1" ht="24.2" customHeight="1">
      <c r="A225" s="34"/>
      <c r="B225" s="30"/>
      <c r="C225" s="215" t="s">
        <v>327</v>
      </c>
      <c r="D225" s="215" t="s">
        <v>256</v>
      </c>
      <c r="E225" s="216" t="s">
        <v>328</v>
      </c>
      <c r="F225" s="217" t="s">
        <v>329</v>
      </c>
      <c r="G225" s="218" t="s">
        <v>144</v>
      </c>
      <c r="H225" s="219">
        <v>26.471</v>
      </c>
      <c r="I225" s="37"/>
      <c r="J225" s="225">
        <f>ROUND(I225*H225,2)</f>
        <v>0</v>
      </c>
      <c r="K225" s="217" t="s">
        <v>1</v>
      </c>
      <c r="L225" s="141"/>
      <c r="M225" s="38" t="s">
        <v>1</v>
      </c>
      <c r="N225" s="142" t="s">
        <v>41</v>
      </c>
      <c r="O225" s="123"/>
      <c r="P225" s="124">
        <f>O225*H225</f>
        <v>0</v>
      </c>
      <c r="Q225" s="124">
        <v>0.17599999999999999</v>
      </c>
      <c r="R225" s="124">
        <f>Q225*H225</f>
        <v>4.6588960000000004</v>
      </c>
      <c r="S225" s="124">
        <v>0</v>
      </c>
      <c r="T225" s="12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26" t="s">
        <v>179</v>
      </c>
      <c r="AT225" s="126" t="s">
        <v>256</v>
      </c>
      <c r="AU225" s="126" t="s">
        <v>85</v>
      </c>
      <c r="AY225" s="50" t="s">
        <v>139</v>
      </c>
      <c r="BE225" s="127">
        <f>IF(N225="základní",J225,0)</f>
        <v>0</v>
      </c>
      <c r="BF225" s="127">
        <f>IF(N225="snížená",J225,0)</f>
        <v>0</v>
      </c>
      <c r="BG225" s="127">
        <f>IF(N225="zákl. přenesená",J225,0)</f>
        <v>0</v>
      </c>
      <c r="BH225" s="127">
        <f>IF(N225="sníž. přenesená",J225,0)</f>
        <v>0</v>
      </c>
      <c r="BI225" s="127">
        <f>IF(N225="nulová",J225,0)</f>
        <v>0</v>
      </c>
      <c r="BJ225" s="50" t="s">
        <v>83</v>
      </c>
      <c r="BK225" s="127">
        <f>ROUND(I225*H225,2)</f>
        <v>0</v>
      </c>
      <c r="BL225" s="50" t="s">
        <v>146</v>
      </c>
      <c r="BM225" s="126" t="s">
        <v>330</v>
      </c>
    </row>
    <row r="226" spans="1:65" s="62" customFormat="1">
      <c r="A226" s="34"/>
      <c r="B226" s="30"/>
      <c r="C226" s="152"/>
      <c r="D226" s="206" t="s">
        <v>148</v>
      </c>
      <c r="E226" s="152"/>
      <c r="F226" s="207" t="s">
        <v>331</v>
      </c>
      <c r="G226" s="152"/>
      <c r="H226" s="152"/>
      <c r="I226" s="34"/>
      <c r="J226" s="152"/>
      <c r="K226" s="152"/>
      <c r="L226" s="30"/>
      <c r="M226" s="128"/>
      <c r="N226" s="129"/>
      <c r="O226" s="123"/>
      <c r="P226" s="123"/>
      <c r="Q226" s="123"/>
      <c r="R226" s="123"/>
      <c r="S226" s="123"/>
      <c r="T226" s="130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50" t="s">
        <v>148</v>
      </c>
      <c r="AU226" s="50" t="s">
        <v>85</v>
      </c>
    </row>
    <row r="227" spans="1:65" s="36" customFormat="1">
      <c r="B227" s="131"/>
      <c r="C227" s="208"/>
      <c r="D227" s="206" t="s">
        <v>154</v>
      </c>
      <c r="E227" s="208"/>
      <c r="F227" s="210" t="s">
        <v>332</v>
      </c>
      <c r="G227" s="208"/>
      <c r="H227" s="211">
        <v>26.471</v>
      </c>
      <c r="J227" s="208"/>
      <c r="K227" s="208"/>
      <c r="L227" s="131"/>
      <c r="M227" s="133"/>
      <c r="N227" s="134"/>
      <c r="O227" s="134"/>
      <c r="P227" s="134"/>
      <c r="Q227" s="134"/>
      <c r="R227" s="134"/>
      <c r="S227" s="134"/>
      <c r="T227" s="135"/>
      <c r="AT227" s="132" t="s">
        <v>154</v>
      </c>
      <c r="AU227" s="132" t="s">
        <v>85</v>
      </c>
      <c r="AV227" s="36" t="s">
        <v>85</v>
      </c>
      <c r="AW227" s="36" t="s">
        <v>3</v>
      </c>
      <c r="AX227" s="36" t="s">
        <v>83</v>
      </c>
      <c r="AY227" s="132" t="s">
        <v>139</v>
      </c>
    </row>
    <row r="228" spans="1:65" s="62" customFormat="1" ht="24.2" customHeight="1">
      <c r="A228" s="34"/>
      <c r="B228" s="30"/>
      <c r="C228" s="215" t="s">
        <v>333</v>
      </c>
      <c r="D228" s="215" t="s">
        <v>256</v>
      </c>
      <c r="E228" s="216" t="s">
        <v>334</v>
      </c>
      <c r="F228" s="217" t="s">
        <v>335</v>
      </c>
      <c r="G228" s="218" t="s">
        <v>144</v>
      </c>
      <c r="H228" s="219">
        <v>7.931</v>
      </c>
      <c r="I228" s="37"/>
      <c r="J228" s="225">
        <f>ROUND(I228*H228,2)</f>
        <v>0</v>
      </c>
      <c r="K228" s="217" t="s">
        <v>145</v>
      </c>
      <c r="L228" s="141"/>
      <c r="M228" s="38" t="s">
        <v>1</v>
      </c>
      <c r="N228" s="142" t="s">
        <v>41</v>
      </c>
      <c r="O228" s="123"/>
      <c r="P228" s="124">
        <f>O228*H228</f>
        <v>0</v>
      </c>
      <c r="Q228" s="124">
        <v>0.17599999999999999</v>
      </c>
      <c r="R228" s="124">
        <f>Q228*H228</f>
        <v>1.395856</v>
      </c>
      <c r="S228" s="124">
        <v>0</v>
      </c>
      <c r="T228" s="12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26" t="s">
        <v>179</v>
      </c>
      <c r="AT228" s="126" t="s">
        <v>256</v>
      </c>
      <c r="AU228" s="126" t="s">
        <v>85</v>
      </c>
      <c r="AY228" s="50" t="s">
        <v>139</v>
      </c>
      <c r="BE228" s="127">
        <f>IF(N228="základní",J228,0)</f>
        <v>0</v>
      </c>
      <c r="BF228" s="127">
        <f>IF(N228="snížená",J228,0)</f>
        <v>0</v>
      </c>
      <c r="BG228" s="127">
        <f>IF(N228="zákl. přenesená",J228,0)</f>
        <v>0</v>
      </c>
      <c r="BH228" s="127">
        <f>IF(N228="sníž. přenesená",J228,0)</f>
        <v>0</v>
      </c>
      <c r="BI228" s="127">
        <f>IF(N228="nulová",J228,0)</f>
        <v>0</v>
      </c>
      <c r="BJ228" s="50" t="s">
        <v>83</v>
      </c>
      <c r="BK228" s="127">
        <f>ROUND(I228*H228,2)</f>
        <v>0</v>
      </c>
      <c r="BL228" s="50" t="s">
        <v>146</v>
      </c>
      <c r="BM228" s="126" t="s">
        <v>336</v>
      </c>
    </row>
    <row r="229" spans="1:65" s="62" customFormat="1">
      <c r="A229" s="34"/>
      <c r="B229" s="30"/>
      <c r="C229" s="152"/>
      <c r="D229" s="206" t="s">
        <v>148</v>
      </c>
      <c r="E229" s="152"/>
      <c r="F229" s="207" t="s">
        <v>335</v>
      </c>
      <c r="G229" s="152"/>
      <c r="H229" s="152"/>
      <c r="I229" s="34"/>
      <c r="J229" s="152"/>
      <c r="K229" s="152"/>
      <c r="L229" s="30"/>
      <c r="M229" s="128"/>
      <c r="N229" s="129"/>
      <c r="O229" s="123"/>
      <c r="P229" s="123"/>
      <c r="Q229" s="123"/>
      <c r="R229" s="123"/>
      <c r="S229" s="123"/>
      <c r="T229" s="130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50" t="s">
        <v>148</v>
      </c>
      <c r="AU229" s="50" t="s">
        <v>85</v>
      </c>
    </row>
    <row r="230" spans="1:65" s="36" customFormat="1">
      <c r="B230" s="131"/>
      <c r="C230" s="208"/>
      <c r="D230" s="206" t="s">
        <v>154</v>
      </c>
      <c r="E230" s="208"/>
      <c r="F230" s="210" t="s">
        <v>337</v>
      </c>
      <c r="G230" s="208"/>
      <c r="H230" s="211">
        <v>7.931</v>
      </c>
      <c r="J230" s="208"/>
      <c r="K230" s="208"/>
      <c r="L230" s="131"/>
      <c r="M230" s="133"/>
      <c r="N230" s="134"/>
      <c r="O230" s="134"/>
      <c r="P230" s="134"/>
      <c r="Q230" s="134"/>
      <c r="R230" s="134"/>
      <c r="S230" s="134"/>
      <c r="T230" s="135"/>
      <c r="AT230" s="132" t="s">
        <v>154</v>
      </c>
      <c r="AU230" s="132" t="s">
        <v>85</v>
      </c>
      <c r="AV230" s="36" t="s">
        <v>85</v>
      </c>
      <c r="AW230" s="36" t="s">
        <v>3</v>
      </c>
      <c r="AX230" s="36" t="s">
        <v>83</v>
      </c>
      <c r="AY230" s="132" t="s">
        <v>139</v>
      </c>
    </row>
    <row r="231" spans="1:65" s="62" customFormat="1" ht="21.75" customHeight="1">
      <c r="A231" s="34"/>
      <c r="B231" s="30"/>
      <c r="C231" s="215" t="s">
        <v>338</v>
      </c>
      <c r="D231" s="215" t="s">
        <v>256</v>
      </c>
      <c r="E231" s="216" t="s">
        <v>339</v>
      </c>
      <c r="F231" s="217" t="s">
        <v>340</v>
      </c>
      <c r="G231" s="218" t="s">
        <v>144</v>
      </c>
      <c r="H231" s="219">
        <v>20.908999999999999</v>
      </c>
      <c r="I231" s="37"/>
      <c r="J231" s="225">
        <f>ROUND(I231*H231,2)</f>
        <v>0</v>
      </c>
      <c r="K231" s="217" t="s">
        <v>1</v>
      </c>
      <c r="L231" s="141"/>
      <c r="M231" s="38" t="s">
        <v>1</v>
      </c>
      <c r="N231" s="142" t="s">
        <v>41</v>
      </c>
      <c r="O231" s="123"/>
      <c r="P231" s="124">
        <f>O231*H231</f>
        <v>0</v>
      </c>
      <c r="Q231" s="124">
        <v>0.17499999999999999</v>
      </c>
      <c r="R231" s="124">
        <f>Q231*H231</f>
        <v>3.6590750000000001</v>
      </c>
      <c r="S231" s="124">
        <v>0</v>
      </c>
      <c r="T231" s="12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26" t="s">
        <v>341</v>
      </c>
      <c r="AT231" s="126" t="s">
        <v>256</v>
      </c>
      <c r="AU231" s="126" t="s">
        <v>85</v>
      </c>
      <c r="AY231" s="50" t="s">
        <v>139</v>
      </c>
      <c r="BE231" s="127">
        <f>IF(N231="základní",J231,0)</f>
        <v>0</v>
      </c>
      <c r="BF231" s="127">
        <f>IF(N231="snížená",J231,0)</f>
        <v>0</v>
      </c>
      <c r="BG231" s="127">
        <f>IF(N231="zákl. přenesená",J231,0)</f>
        <v>0</v>
      </c>
      <c r="BH231" s="127">
        <f>IF(N231="sníž. přenesená",J231,0)</f>
        <v>0</v>
      </c>
      <c r="BI231" s="127">
        <f>IF(N231="nulová",J231,0)</f>
        <v>0</v>
      </c>
      <c r="BJ231" s="50" t="s">
        <v>83</v>
      </c>
      <c r="BK231" s="127">
        <f>ROUND(I231*H231,2)</f>
        <v>0</v>
      </c>
      <c r="BL231" s="50" t="s">
        <v>341</v>
      </c>
      <c r="BM231" s="126" t="s">
        <v>342</v>
      </c>
    </row>
    <row r="232" spans="1:65" s="62" customFormat="1">
      <c r="A232" s="34"/>
      <c r="B232" s="30"/>
      <c r="C232" s="152"/>
      <c r="D232" s="206" t="s">
        <v>148</v>
      </c>
      <c r="E232" s="152"/>
      <c r="F232" s="207"/>
      <c r="G232" s="152"/>
      <c r="H232" s="152"/>
      <c r="I232" s="34"/>
      <c r="J232" s="152"/>
      <c r="K232" s="152"/>
      <c r="L232" s="30"/>
      <c r="M232" s="128"/>
      <c r="N232" s="129"/>
      <c r="O232" s="123"/>
      <c r="P232" s="123"/>
      <c r="Q232" s="123"/>
      <c r="R232" s="123"/>
      <c r="S232" s="123"/>
      <c r="T232" s="130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50" t="s">
        <v>148</v>
      </c>
      <c r="AU232" s="50" t="s">
        <v>85</v>
      </c>
    </row>
    <row r="233" spans="1:65" s="36" customFormat="1">
      <c r="B233" s="131"/>
      <c r="C233" s="208"/>
      <c r="D233" s="206" t="s">
        <v>154</v>
      </c>
      <c r="E233" s="208"/>
      <c r="F233" s="210" t="s">
        <v>343</v>
      </c>
      <c r="G233" s="208"/>
      <c r="H233" s="211">
        <v>20.908999999999999</v>
      </c>
      <c r="J233" s="208"/>
      <c r="K233" s="208"/>
      <c r="L233" s="131"/>
      <c r="M233" s="133"/>
      <c r="N233" s="134"/>
      <c r="O233" s="134"/>
      <c r="P233" s="134"/>
      <c r="Q233" s="134"/>
      <c r="R233" s="134"/>
      <c r="S233" s="134"/>
      <c r="T233" s="135"/>
      <c r="AT233" s="132" t="s">
        <v>154</v>
      </c>
      <c r="AU233" s="132" t="s">
        <v>85</v>
      </c>
      <c r="AV233" s="36" t="s">
        <v>85</v>
      </c>
      <c r="AW233" s="36" t="s">
        <v>3</v>
      </c>
      <c r="AX233" s="36" t="s">
        <v>83</v>
      </c>
      <c r="AY233" s="132" t="s">
        <v>139</v>
      </c>
    </row>
    <row r="234" spans="1:65" s="62" customFormat="1" ht="33" customHeight="1">
      <c r="A234" s="34"/>
      <c r="B234" s="30"/>
      <c r="C234" s="201" t="s">
        <v>344</v>
      </c>
      <c r="D234" s="201" t="s">
        <v>141</v>
      </c>
      <c r="E234" s="202" t="s">
        <v>345</v>
      </c>
      <c r="F234" s="203" t="s">
        <v>346</v>
      </c>
      <c r="G234" s="204" t="s">
        <v>144</v>
      </c>
      <c r="H234" s="205">
        <v>53.7</v>
      </c>
      <c r="I234" s="32"/>
      <c r="J234" s="224">
        <f>ROUND(I234*H234,2)</f>
        <v>0</v>
      </c>
      <c r="K234" s="203" t="s">
        <v>145</v>
      </c>
      <c r="L234" s="30"/>
      <c r="M234" s="33" t="s">
        <v>1</v>
      </c>
      <c r="N234" s="122" t="s">
        <v>41</v>
      </c>
      <c r="O234" s="123"/>
      <c r="P234" s="124">
        <f>O234*H234</f>
        <v>0</v>
      </c>
      <c r="Q234" s="124">
        <v>0</v>
      </c>
      <c r="R234" s="124">
        <f>Q234*H234</f>
        <v>0</v>
      </c>
      <c r="S234" s="124">
        <v>0</v>
      </c>
      <c r="T234" s="12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26" t="s">
        <v>146</v>
      </c>
      <c r="AT234" s="126" t="s">
        <v>141</v>
      </c>
      <c r="AU234" s="126" t="s">
        <v>85</v>
      </c>
      <c r="AY234" s="50" t="s">
        <v>139</v>
      </c>
      <c r="BE234" s="127">
        <f>IF(N234="základní",J234,0)</f>
        <v>0</v>
      </c>
      <c r="BF234" s="127">
        <f>IF(N234="snížená",J234,0)</f>
        <v>0</v>
      </c>
      <c r="BG234" s="127">
        <f>IF(N234="zákl. přenesená",J234,0)</f>
        <v>0</v>
      </c>
      <c r="BH234" s="127">
        <f>IF(N234="sníž. přenesená",J234,0)</f>
        <v>0</v>
      </c>
      <c r="BI234" s="127">
        <f>IF(N234="nulová",J234,0)</f>
        <v>0</v>
      </c>
      <c r="BJ234" s="50" t="s">
        <v>83</v>
      </c>
      <c r="BK234" s="127">
        <f>ROUND(I234*H234,2)</f>
        <v>0</v>
      </c>
      <c r="BL234" s="50" t="s">
        <v>146</v>
      </c>
      <c r="BM234" s="126" t="s">
        <v>347</v>
      </c>
    </row>
    <row r="235" spans="1:65" s="62" customFormat="1" ht="48.75">
      <c r="A235" s="34"/>
      <c r="B235" s="30"/>
      <c r="C235" s="152"/>
      <c r="D235" s="206" t="s">
        <v>148</v>
      </c>
      <c r="E235" s="152"/>
      <c r="F235" s="207" t="s">
        <v>348</v>
      </c>
      <c r="G235" s="152"/>
      <c r="H235" s="152"/>
      <c r="I235" s="34"/>
      <c r="J235" s="152"/>
      <c r="K235" s="152"/>
      <c r="L235" s="30"/>
      <c r="M235" s="128"/>
      <c r="N235" s="129"/>
      <c r="O235" s="123"/>
      <c r="P235" s="123"/>
      <c r="Q235" s="123"/>
      <c r="R235" s="123"/>
      <c r="S235" s="123"/>
      <c r="T235" s="130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50" t="s">
        <v>148</v>
      </c>
      <c r="AU235" s="50" t="s">
        <v>85</v>
      </c>
    </row>
    <row r="236" spans="1:65" s="36" customFormat="1">
      <c r="B236" s="131"/>
      <c r="C236" s="208"/>
      <c r="D236" s="206" t="s">
        <v>154</v>
      </c>
      <c r="E236" s="209" t="s">
        <v>1</v>
      </c>
      <c r="F236" s="210" t="s">
        <v>349</v>
      </c>
      <c r="G236" s="208"/>
      <c r="H236" s="211">
        <v>53.7</v>
      </c>
      <c r="J236" s="208"/>
      <c r="K236" s="208"/>
      <c r="L236" s="131"/>
      <c r="M236" s="133"/>
      <c r="N236" s="134"/>
      <c r="O236" s="134"/>
      <c r="P236" s="134"/>
      <c r="Q236" s="134"/>
      <c r="R236" s="134"/>
      <c r="S236" s="134"/>
      <c r="T236" s="135"/>
      <c r="AT236" s="132" t="s">
        <v>154</v>
      </c>
      <c r="AU236" s="132" t="s">
        <v>85</v>
      </c>
      <c r="AV236" s="36" t="s">
        <v>85</v>
      </c>
      <c r="AW236" s="36" t="s">
        <v>32</v>
      </c>
      <c r="AX236" s="36" t="s">
        <v>83</v>
      </c>
      <c r="AY236" s="132" t="s">
        <v>139</v>
      </c>
    </row>
    <row r="237" spans="1:65" s="62" customFormat="1" ht="24.2" customHeight="1">
      <c r="A237" s="34"/>
      <c r="B237" s="30"/>
      <c r="C237" s="201" t="s">
        <v>350</v>
      </c>
      <c r="D237" s="201" t="s">
        <v>141</v>
      </c>
      <c r="E237" s="202" t="s">
        <v>351</v>
      </c>
      <c r="F237" s="203" t="s">
        <v>352</v>
      </c>
      <c r="G237" s="204" t="s">
        <v>144</v>
      </c>
      <c r="H237" s="205">
        <v>79.72</v>
      </c>
      <c r="I237" s="32"/>
      <c r="J237" s="224">
        <f>ROUND(I237*H237,2)</f>
        <v>0</v>
      </c>
      <c r="K237" s="203" t="s">
        <v>1</v>
      </c>
      <c r="L237" s="30"/>
      <c r="M237" s="33" t="s">
        <v>1</v>
      </c>
      <c r="N237" s="122" t="s">
        <v>41</v>
      </c>
      <c r="O237" s="123"/>
      <c r="P237" s="124">
        <f>O237*H237</f>
        <v>0</v>
      </c>
      <c r="Q237" s="124">
        <v>0</v>
      </c>
      <c r="R237" s="124">
        <f>Q237*H237</f>
        <v>0</v>
      </c>
      <c r="S237" s="124">
        <v>0</v>
      </c>
      <c r="T237" s="12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26" t="s">
        <v>146</v>
      </c>
      <c r="AT237" s="126" t="s">
        <v>141</v>
      </c>
      <c r="AU237" s="126" t="s">
        <v>85</v>
      </c>
      <c r="AY237" s="50" t="s">
        <v>139</v>
      </c>
      <c r="BE237" s="127">
        <f>IF(N237="základní",J237,0)</f>
        <v>0</v>
      </c>
      <c r="BF237" s="127">
        <f>IF(N237="snížená",J237,0)</f>
        <v>0</v>
      </c>
      <c r="BG237" s="127">
        <f>IF(N237="zákl. přenesená",J237,0)</f>
        <v>0</v>
      </c>
      <c r="BH237" s="127">
        <f>IF(N237="sníž. přenesená",J237,0)</f>
        <v>0</v>
      </c>
      <c r="BI237" s="127">
        <f>IF(N237="nulová",J237,0)</f>
        <v>0</v>
      </c>
      <c r="BJ237" s="50" t="s">
        <v>83</v>
      </c>
      <c r="BK237" s="127">
        <f>ROUND(I237*H237,2)</f>
        <v>0</v>
      </c>
      <c r="BL237" s="50" t="s">
        <v>146</v>
      </c>
      <c r="BM237" s="126" t="s">
        <v>353</v>
      </c>
    </row>
    <row r="238" spans="1:65" s="62" customFormat="1" ht="48.75">
      <c r="A238" s="34"/>
      <c r="B238" s="30"/>
      <c r="C238" s="152"/>
      <c r="D238" s="206" t="s">
        <v>148</v>
      </c>
      <c r="E238" s="152"/>
      <c r="F238" s="207" t="s">
        <v>348</v>
      </c>
      <c r="G238" s="152"/>
      <c r="H238" s="152"/>
      <c r="I238" s="34"/>
      <c r="J238" s="152"/>
      <c r="K238" s="152"/>
      <c r="L238" s="30"/>
      <c r="M238" s="128"/>
      <c r="N238" s="129"/>
      <c r="O238" s="123"/>
      <c r="P238" s="123"/>
      <c r="Q238" s="123"/>
      <c r="R238" s="123"/>
      <c r="S238" s="123"/>
      <c r="T238" s="130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50" t="s">
        <v>148</v>
      </c>
      <c r="AU238" s="50" t="s">
        <v>85</v>
      </c>
    </row>
    <row r="239" spans="1:65" s="36" customFormat="1">
      <c r="B239" s="131"/>
      <c r="C239" s="208"/>
      <c r="D239" s="206" t="s">
        <v>154</v>
      </c>
      <c r="E239" s="209" t="s">
        <v>1</v>
      </c>
      <c r="F239" s="210" t="s">
        <v>354</v>
      </c>
      <c r="G239" s="208"/>
      <c r="H239" s="211">
        <v>79.72</v>
      </c>
      <c r="J239" s="208"/>
      <c r="K239" s="208"/>
      <c r="L239" s="131"/>
      <c r="M239" s="133"/>
      <c r="N239" s="134"/>
      <c r="O239" s="134"/>
      <c r="P239" s="134"/>
      <c r="Q239" s="134"/>
      <c r="R239" s="134"/>
      <c r="S239" s="134"/>
      <c r="T239" s="135"/>
      <c r="AT239" s="132" t="s">
        <v>154</v>
      </c>
      <c r="AU239" s="132" t="s">
        <v>85</v>
      </c>
      <c r="AV239" s="36" t="s">
        <v>85</v>
      </c>
      <c r="AW239" s="36" t="s">
        <v>32</v>
      </c>
      <c r="AX239" s="36" t="s">
        <v>83</v>
      </c>
      <c r="AY239" s="132" t="s">
        <v>139</v>
      </c>
    </row>
    <row r="240" spans="1:65" s="31" customFormat="1" ht="22.9" customHeight="1">
      <c r="B240" s="114"/>
      <c r="C240" s="195"/>
      <c r="D240" s="196" t="s">
        <v>75</v>
      </c>
      <c r="E240" s="199" t="s">
        <v>179</v>
      </c>
      <c r="F240" s="199" t="s">
        <v>355</v>
      </c>
      <c r="G240" s="195"/>
      <c r="H240" s="195"/>
      <c r="J240" s="200">
        <f>BK240</f>
        <v>0</v>
      </c>
      <c r="K240" s="195"/>
      <c r="L240" s="114"/>
      <c r="M240" s="116"/>
      <c r="N240" s="117"/>
      <c r="O240" s="117"/>
      <c r="P240" s="118">
        <f>SUM(P241:P252)</f>
        <v>0</v>
      </c>
      <c r="Q240" s="117"/>
      <c r="R240" s="118">
        <f>SUM(R241:R252)</f>
        <v>2.8591199999999999</v>
      </c>
      <c r="S240" s="117"/>
      <c r="T240" s="119">
        <f>SUM(T241:T252)</f>
        <v>2.64</v>
      </c>
      <c r="AR240" s="115" t="s">
        <v>83</v>
      </c>
      <c r="AT240" s="120" t="s">
        <v>75</v>
      </c>
      <c r="AU240" s="120" t="s">
        <v>83</v>
      </c>
      <c r="AY240" s="115" t="s">
        <v>139</v>
      </c>
      <c r="BK240" s="121">
        <f>SUM(BK241:BK252)</f>
        <v>0</v>
      </c>
    </row>
    <row r="241" spans="1:65" s="62" customFormat="1" ht="33" customHeight="1">
      <c r="A241" s="34"/>
      <c r="B241" s="30"/>
      <c r="C241" s="201" t="s">
        <v>356</v>
      </c>
      <c r="D241" s="201" t="s">
        <v>141</v>
      </c>
      <c r="E241" s="202" t="s">
        <v>357</v>
      </c>
      <c r="F241" s="203" t="s">
        <v>358</v>
      </c>
      <c r="G241" s="204" t="s">
        <v>359</v>
      </c>
      <c r="H241" s="205">
        <v>4</v>
      </c>
      <c r="I241" s="32"/>
      <c r="J241" s="224">
        <f>ROUND(I241*H241,2)</f>
        <v>0</v>
      </c>
      <c r="K241" s="203" t="s">
        <v>145</v>
      </c>
      <c r="L241" s="30"/>
      <c r="M241" s="33" t="s">
        <v>1</v>
      </c>
      <c r="N241" s="122" t="s">
        <v>41</v>
      </c>
      <c r="O241" s="123"/>
      <c r="P241" s="124">
        <f>O241*H241</f>
        <v>0</v>
      </c>
      <c r="Q241" s="124">
        <v>0.65847999999999995</v>
      </c>
      <c r="R241" s="124">
        <f>Q241*H241</f>
        <v>2.6339199999999998</v>
      </c>
      <c r="S241" s="124">
        <v>0.66</v>
      </c>
      <c r="T241" s="125">
        <f>S241*H241</f>
        <v>2.64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26" t="s">
        <v>146</v>
      </c>
      <c r="AT241" s="126" t="s">
        <v>141</v>
      </c>
      <c r="AU241" s="126" t="s">
        <v>85</v>
      </c>
      <c r="AY241" s="50" t="s">
        <v>139</v>
      </c>
      <c r="BE241" s="127">
        <f>IF(N241="základní",J241,0)</f>
        <v>0</v>
      </c>
      <c r="BF241" s="127">
        <f>IF(N241="snížená",J241,0)</f>
        <v>0</v>
      </c>
      <c r="BG241" s="127">
        <f>IF(N241="zákl. přenesená",J241,0)</f>
        <v>0</v>
      </c>
      <c r="BH241" s="127">
        <f>IF(N241="sníž. přenesená",J241,0)</f>
        <v>0</v>
      </c>
      <c r="BI241" s="127">
        <f>IF(N241="nulová",J241,0)</f>
        <v>0</v>
      </c>
      <c r="BJ241" s="50" t="s">
        <v>83</v>
      </c>
      <c r="BK241" s="127">
        <f>ROUND(I241*H241,2)</f>
        <v>0</v>
      </c>
      <c r="BL241" s="50" t="s">
        <v>146</v>
      </c>
      <c r="BM241" s="126" t="s">
        <v>360</v>
      </c>
    </row>
    <row r="242" spans="1:65" s="62" customFormat="1" ht="19.5">
      <c r="A242" s="34"/>
      <c r="B242" s="30"/>
      <c r="C242" s="152"/>
      <c r="D242" s="206" t="s">
        <v>148</v>
      </c>
      <c r="E242" s="152"/>
      <c r="F242" s="207" t="s">
        <v>361</v>
      </c>
      <c r="G242" s="152"/>
      <c r="H242" s="152"/>
      <c r="I242" s="34"/>
      <c r="J242" s="152"/>
      <c r="K242" s="152"/>
      <c r="L242" s="30"/>
      <c r="M242" s="128"/>
      <c r="N242" s="129"/>
      <c r="O242" s="123"/>
      <c r="P242" s="123"/>
      <c r="Q242" s="123"/>
      <c r="R242" s="123"/>
      <c r="S242" s="123"/>
      <c r="T242" s="130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50" t="s">
        <v>148</v>
      </c>
      <c r="AU242" s="50" t="s">
        <v>85</v>
      </c>
    </row>
    <row r="243" spans="1:65" s="35" customFormat="1">
      <c r="B243" s="136"/>
      <c r="C243" s="212"/>
      <c r="D243" s="206" t="s">
        <v>154</v>
      </c>
      <c r="E243" s="213" t="s">
        <v>1</v>
      </c>
      <c r="F243" s="214" t="s">
        <v>362</v>
      </c>
      <c r="G243" s="212"/>
      <c r="H243" s="213" t="s">
        <v>1</v>
      </c>
      <c r="J243" s="212"/>
      <c r="K243" s="212"/>
      <c r="L243" s="136"/>
      <c r="M243" s="138"/>
      <c r="N243" s="139"/>
      <c r="O243" s="139"/>
      <c r="P243" s="139"/>
      <c r="Q243" s="139"/>
      <c r="R243" s="139"/>
      <c r="S243" s="139"/>
      <c r="T243" s="140"/>
      <c r="AT243" s="137" t="s">
        <v>154</v>
      </c>
      <c r="AU243" s="137" t="s">
        <v>85</v>
      </c>
      <c r="AV243" s="35" t="s">
        <v>83</v>
      </c>
      <c r="AW243" s="35" t="s">
        <v>32</v>
      </c>
      <c r="AX243" s="35" t="s">
        <v>76</v>
      </c>
      <c r="AY243" s="137" t="s">
        <v>139</v>
      </c>
    </row>
    <row r="244" spans="1:65" s="35" customFormat="1" ht="22.5">
      <c r="B244" s="136"/>
      <c r="C244" s="212"/>
      <c r="D244" s="206" t="s">
        <v>154</v>
      </c>
      <c r="E244" s="213" t="s">
        <v>1</v>
      </c>
      <c r="F244" s="214" t="s">
        <v>363</v>
      </c>
      <c r="G244" s="212"/>
      <c r="H244" s="213" t="s">
        <v>1</v>
      </c>
      <c r="J244" s="212"/>
      <c r="K244" s="212"/>
      <c r="L244" s="136"/>
      <c r="M244" s="138"/>
      <c r="N244" s="139"/>
      <c r="O244" s="139"/>
      <c r="P244" s="139"/>
      <c r="Q244" s="139"/>
      <c r="R244" s="139"/>
      <c r="S244" s="139"/>
      <c r="T244" s="140"/>
      <c r="AT244" s="137" t="s">
        <v>154</v>
      </c>
      <c r="AU244" s="137" t="s">
        <v>85</v>
      </c>
      <c r="AV244" s="35" t="s">
        <v>83</v>
      </c>
      <c r="AW244" s="35" t="s">
        <v>32</v>
      </c>
      <c r="AX244" s="35" t="s">
        <v>76</v>
      </c>
      <c r="AY244" s="137" t="s">
        <v>139</v>
      </c>
    </row>
    <row r="245" spans="1:65" s="35" customFormat="1">
      <c r="B245" s="136"/>
      <c r="C245" s="212"/>
      <c r="D245" s="206" t="s">
        <v>154</v>
      </c>
      <c r="E245" s="213" t="s">
        <v>1</v>
      </c>
      <c r="F245" s="214" t="s">
        <v>364</v>
      </c>
      <c r="G245" s="212"/>
      <c r="H245" s="213" t="s">
        <v>1</v>
      </c>
      <c r="J245" s="212"/>
      <c r="K245" s="212"/>
      <c r="L245" s="136"/>
      <c r="M245" s="138"/>
      <c r="N245" s="139"/>
      <c r="O245" s="139"/>
      <c r="P245" s="139"/>
      <c r="Q245" s="139"/>
      <c r="R245" s="139"/>
      <c r="S245" s="139"/>
      <c r="T245" s="140"/>
      <c r="AT245" s="137" t="s">
        <v>154</v>
      </c>
      <c r="AU245" s="137" t="s">
        <v>85</v>
      </c>
      <c r="AV245" s="35" t="s">
        <v>83</v>
      </c>
      <c r="AW245" s="35" t="s">
        <v>32</v>
      </c>
      <c r="AX245" s="35" t="s">
        <v>76</v>
      </c>
      <c r="AY245" s="137" t="s">
        <v>139</v>
      </c>
    </row>
    <row r="246" spans="1:65" s="35" customFormat="1">
      <c r="B246" s="136"/>
      <c r="C246" s="212"/>
      <c r="D246" s="206" t="s">
        <v>154</v>
      </c>
      <c r="E246" s="213" t="s">
        <v>1</v>
      </c>
      <c r="F246" s="214" t="s">
        <v>365</v>
      </c>
      <c r="G246" s="212"/>
      <c r="H246" s="213" t="s">
        <v>1</v>
      </c>
      <c r="J246" s="212"/>
      <c r="K246" s="212"/>
      <c r="L246" s="136"/>
      <c r="M246" s="138"/>
      <c r="N246" s="139"/>
      <c r="O246" s="139"/>
      <c r="P246" s="139"/>
      <c r="Q246" s="139"/>
      <c r="R246" s="139"/>
      <c r="S246" s="139"/>
      <c r="T246" s="140"/>
      <c r="AT246" s="137" t="s">
        <v>154</v>
      </c>
      <c r="AU246" s="137" t="s">
        <v>85</v>
      </c>
      <c r="AV246" s="35" t="s">
        <v>83</v>
      </c>
      <c r="AW246" s="35" t="s">
        <v>32</v>
      </c>
      <c r="AX246" s="35" t="s">
        <v>76</v>
      </c>
      <c r="AY246" s="137" t="s">
        <v>139</v>
      </c>
    </row>
    <row r="247" spans="1:65" s="35" customFormat="1" ht="22.5">
      <c r="B247" s="136"/>
      <c r="C247" s="212"/>
      <c r="D247" s="206" t="s">
        <v>154</v>
      </c>
      <c r="E247" s="213" t="s">
        <v>1</v>
      </c>
      <c r="F247" s="214" t="s">
        <v>366</v>
      </c>
      <c r="G247" s="212"/>
      <c r="H247" s="213" t="s">
        <v>1</v>
      </c>
      <c r="J247" s="212"/>
      <c r="K247" s="212"/>
      <c r="L247" s="136"/>
      <c r="M247" s="138"/>
      <c r="N247" s="139"/>
      <c r="O247" s="139"/>
      <c r="P247" s="139"/>
      <c r="Q247" s="139"/>
      <c r="R247" s="139"/>
      <c r="S247" s="139"/>
      <c r="T247" s="140"/>
      <c r="AT247" s="137" t="s">
        <v>154</v>
      </c>
      <c r="AU247" s="137" t="s">
        <v>85</v>
      </c>
      <c r="AV247" s="35" t="s">
        <v>83</v>
      </c>
      <c r="AW247" s="35" t="s">
        <v>32</v>
      </c>
      <c r="AX247" s="35" t="s">
        <v>76</v>
      </c>
      <c r="AY247" s="137" t="s">
        <v>139</v>
      </c>
    </row>
    <row r="248" spans="1:65" s="35" customFormat="1">
      <c r="B248" s="136"/>
      <c r="C248" s="212"/>
      <c r="D248" s="206" t="s">
        <v>154</v>
      </c>
      <c r="E248" s="213" t="s">
        <v>1</v>
      </c>
      <c r="F248" s="214" t="s">
        <v>367</v>
      </c>
      <c r="G248" s="212"/>
      <c r="H248" s="213" t="s">
        <v>1</v>
      </c>
      <c r="J248" s="212"/>
      <c r="K248" s="212"/>
      <c r="L248" s="136"/>
      <c r="M248" s="138"/>
      <c r="N248" s="139"/>
      <c r="O248" s="139"/>
      <c r="P248" s="139"/>
      <c r="Q248" s="139"/>
      <c r="R248" s="139"/>
      <c r="S248" s="139"/>
      <c r="T248" s="140"/>
      <c r="AT248" s="137" t="s">
        <v>154</v>
      </c>
      <c r="AU248" s="137" t="s">
        <v>85</v>
      </c>
      <c r="AV248" s="35" t="s">
        <v>83</v>
      </c>
      <c r="AW248" s="35" t="s">
        <v>32</v>
      </c>
      <c r="AX248" s="35" t="s">
        <v>76</v>
      </c>
      <c r="AY248" s="137" t="s">
        <v>139</v>
      </c>
    </row>
    <row r="249" spans="1:65" s="35" customFormat="1">
      <c r="B249" s="136"/>
      <c r="C249" s="212"/>
      <c r="D249" s="206" t="s">
        <v>154</v>
      </c>
      <c r="E249" s="213" t="s">
        <v>1</v>
      </c>
      <c r="F249" s="214" t="s">
        <v>368</v>
      </c>
      <c r="G249" s="212"/>
      <c r="H249" s="213" t="s">
        <v>1</v>
      </c>
      <c r="J249" s="212"/>
      <c r="K249" s="212"/>
      <c r="L249" s="136"/>
      <c r="M249" s="138"/>
      <c r="N249" s="139"/>
      <c r="O249" s="139"/>
      <c r="P249" s="139"/>
      <c r="Q249" s="139"/>
      <c r="R249" s="139"/>
      <c r="S249" s="139"/>
      <c r="T249" s="140"/>
      <c r="AT249" s="137" t="s">
        <v>154</v>
      </c>
      <c r="AU249" s="137" t="s">
        <v>85</v>
      </c>
      <c r="AV249" s="35" t="s">
        <v>83</v>
      </c>
      <c r="AW249" s="35" t="s">
        <v>32</v>
      </c>
      <c r="AX249" s="35" t="s">
        <v>76</v>
      </c>
      <c r="AY249" s="137" t="s">
        <v>139</v>
      </c>
    </row>
    <row r="250" spans="1:65" s="36" customFormat="1">
      <c r="B250" s="131"/>
      <c r="C250" s="208"/>
      <c r="D250" s="206" t="s">
        <v>154</v>
      </c>
      <c r="E250" s="209" t="s">
        <v>1</v>
      </c>
      <c r="F250" s="210" t="s">
        <v>146</v>
      </c>
      <c r="G250" s="208"/>
      <c r="H250" s="211">
        <v>4</v>
      </c>
      <c r="J250" s="208"/>
      <c r="K250" s="208"/>
      <c r="L250" s="131"/>
      <c r="M250" s="133"/>
      <c r="N250" s="134"/>
      <c r="O250" s="134"/>
      <c r="P250" s="134"/>
      <c r="Q250" s="134"/>
      <c r="R250" s="134"/>
      <c r="S250" s="134"/>
      <c r="T250" s="135"/>
      <c r="AT250" s="132" t="s">
        <v>154</v>
      </c>
      <c r="AU250" s="132" t="s">
        <v>85</v>
      </c>
      <c r="AV250" s="36" t="s">
        <v>85</v>
      </c>
      <c r="AW250" s="36" t="s">
        <v>32</v>
      </c>
      <c r="AX250" s="36" t="s">
        <v>83</v>
      </c>
      <c r="AY250" s="132" t="s">
        <v>139</v>
      </c>
    </row>
    <row r="251" spans="1:65" s="62" customFormat="1" ht="24.2" customHeight="1">
      <c r="A251" s="34"/>
      <c r="B251" s="30"/>
      <c r="C251" s="215" t="s">
        <v>369</v>
      </c>
      <c r="D251" s="215" t="s">
        <v>256</v>
      </c>
      <c r="E251" s="216" t="s">
        <v>370</v>
      </c>
      <c r="F251" s="217" t="s">
        <v>371</v>
      </c>
      <c r="G251" s="218" t="s">
        <v>359</v>
      </c>
      <c r="H251" s="219">
        <v>4</v>
      </c>
      <c r="I251" s="37"/>
      <c r="J251" s="225">
        <f>ROUND(I251*H251,2)</f>
        <v>0</v>
      </c>
      <c r="K251" s="217" t="s">
        <v>145</v>
      </c>
      <c r="L251" s="141"/>
      <c r="M251" s="38" t="s">
        <v>1</v>
      </c>
      <c r="N251" s="142" t="s">
        <v>41</v>
      </c>
      <c r="O251" s="123"/>
      <c r="P251" s="124">
        <f>O251*H251</f>
        <v>0</v>
      </c>
      <c r="Q251" s="124">
        <v>5.6300000000000003E-2</v>
      </c>
      <c r="R251" s="124">
        <f>Q251*H251</f>
        <v>0.22520000000000001</v>
      </c>
      <c r="S251" s="124">
        <v>0</v>
      </c>
      <c r="T251" s="12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26" t="s">
        <v>179</v>
      </c>
      <c r="AT251" s="126" t="s">
        <v>256</v>
      </c>
      <c r="AU251" s="126" t="s">
        <v>85</v>
      </c>
      <c r="AY251" s="50" t="s">
        <v>139</v>
      </c>
      <c r="BE251" s="127">
        <f>IF(N251="základní",J251,0)</f>
        <v>0</v>
      </c>
      <c r="BF251" s="127">
        <f>IF(N251="snížená",J251,0)</f>
        <v>0</v>
      </c>
      <c r="BG251" s="127">
        <f>IF(N251="zákl. přenesená",J251,0)</f>
        <v>0</v>
      </c>
      <c r="BH251" s="127">
        <f>IF(N251="sníž. přenesená",J251,0)</f>
        <v>0</v>
      </c>
      <c r="BI251" s="127">
        <f>IF(N251="nulová",J251,0)</f>
        <v>0</v>
      </c>
      <c r="BJ251" s="50" t="s">
        <v>83</v>
      </c>
      <c r="BK251" s="127">
        <f>ROUND(I251*H251,2)</f>
        <v>0</v>
      </c>
      <c r="BL251" s="50" t="s">
        <v>146</v>
      </c>
      <c r="BM251" s="126" t="s">
        <v>372</v>
      </c>
    </row>
    <row r="252" spans="1:65" s="62" customFormat="1" ht="19.5">
      <c r="A252" s="34"/>
      <c r="B252" s="30"/>
      <c r="C252" s="152"/>
      <c r="D252" s="206" t="s">
        <v>148</v>
      </c>
      <c r="E252" s="152"/>
      <c r="F252" s="207" t="s">
        <v>371</v>
      </c>
      <c r="G252" s="152"/>
      <c r="H252" s="152"/>
      <c r="I252" s="34"/>
      <c r="J252" s="152"/>
      <c r="K252" s="152"/>
      <c r="L252" s="30"/>
      <c r="M252" s="128"/>
      <c r="N252" s="129"/>
      <c r="O252" s="123"/>
      <c r="P252" s="123"/>
      <c r="Q252" s="123"/>
      <c r="R252" s="123"/>
      <c r="S252" s="123"/>
      <c r="T252" s="130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50" t="s">
        <v>148</v>
      </c>
      <c r="AU252" s="50" t="s">
        <v>85</v>
      </c>
    </row>
    <row r="253" spans="1:65" s="31" customFormat="1" ht="22.9" customHeight="1">
      <c r="B253" s="114"/>
      <c r="C253" s="195"/>
      <c r="D253" s="196" t="s">
        <v>75</v>
      </c>
      <c r="E253" s="199" t="s">
        <v>185</v>
      </c>
      <c r="F253" s="199" t="s">
        <v>373</v>
      </c>
      <c r="G253" s="195"/>
      <c r="H253" s="195"/>
      <c r="J253" s="200">
        <f>BK253</f>
        <v>0</v>
      </c>
      <c r="K253" s="195"/>
      <c r="L253" s="114"/>
      <c r="M253" s="116"/>
      <c r="N253" s="117"/>
      <c r="O253" s="117"/>
      <c r="P253" s="118">
        <f>SUM(P254:P264)</f>
        <v>0</v>
      </c>
      <c r="Q253" s="117"/>
      <c r="R253" s="118">
        <f>SUM(R254:R264)</f>
        <v>27.88855826</v>
      </c>
      <c r="S253" s="117"/>
      <c r="T253" s="119">
        <f>SUM(T254:T264)</f>
        <v>0.28000000000000003</v>
      </c>
      <c r="AR253" s="115" t="s">
        <v>83</v>
      </c>
      <c r="AT253" s="120" t="s">
        <v>75</v>
      </c>
      <c r="AU253" s="120" t="s">
        <v>83</v>
      </c>
      <c r="AY253" s="115" t="s">
        <v>139</v>
      </c>
      <c r="BK253" s="121">
        <f>SUM(BK254:BK264)</f>
        <v>0</v>
      </c>
    </row>
    <row r="254" spans="1:65" s="62" customFormat="1" ht="33" customHeight="1">
      <c r="A254" s="34"/>
      <c r="B254" s="30"/>
      <c r="C254" s="201" t="s">
        <v>374</v>
      </c>
      <c r="D254" s="201" t="s">
        <v>141</v>
      </c>
      <c r="E254" s="202" t="s">
        <v>375</v>
      </c>
      <c r="F254" s="203" t="s">
        <v>376</v>
      </c>
      <c r="G254" s="204" t="s">
        <v>188</v>
      </c>
      <c r="H254" s="205">
        <v>105.1</v>
      </c>
      <c r="I254" s="32"/>
      <c r="J254" s="224">
        <f>ROUND(I254*H254,2)</f>
        <v>0</v>
      </c>
      <c r="K254" s="203" t="s">
        <v>145</v>
      </c>
      <c r="L254" s="30"/>
      <c r="M254" s="33" t="s">
        <v>1</v>
      </c>
      <c r="N254" s="122" t="s">
        <v>41</v>
      </c>
      <c r="O254" s="123"/>
      <c r="P254" s="124">
        <f>O254*H254</f>
        <v>0</v>
      </c>
      <c r="Q254" s="124">
        <v>0.14041999999999999</v>
      </c>
      <c r="R254" s="124">
        <f>Q254*H254</f>
        <v>14.758141999999999</v>
      </c>
      <c r="S254" s="124">
        <v>0</v>
      </c>
      <c r="T254" s="12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26" t="s">
        <v>146</v>
      </c>
      <c r="AT254" s="126" t="s">
        <v>141</v>
      </c>
      <c r="AU254" s="126" t="s">
        <v>85</v>
      </c>
      <c r="AY254" s="50" t="s">
        <v>139</v>
      </c>
      <c r="BE254" s="127">
        <f>IF(N254="základní",J254,0)</f>
        <v>0</v>
      </c>
      <c r="BF254" s="127">
        <f>IF(N254="snížená",J254,0)</f>
        <v>0</v>
      </c>
      <c r="BG254" s="127">
        <f>IF(N254="zákl. přenesená",J254,0)</f>
        <v>0</v>
      </c>
      <c r="BH254" s="127">
        <f>IF(N254="sníž. přenesená",J254,0)</f>
        <v>0</v>
      </c>
      <c r="BI254" s="127">
        <f>IF(N254="nulová",J254,0)</f>
        <v>0</v>
      </c>
      <c r="BJ254" s="50" t="s">
        <v>83</v>
      </c>
      <c r="BK254" s="127">
        <f>ROUND(I254*H254,2)</f>
        <v>0</v>
      </c>
      <c r="BL254" s="50" t="s">
        <v>146</v>
      </c>
      <c r="BM254" s="126" t="s">
        <v>377</v>
      </c>
    </row>
    <row r="255" spans="1:65" s="62" customFormat="1" ht="29.25">
      <c r="A255" s="34"/>
      <c r="B255" s="30"/>
      <c r="C255" s="152"/>
      <c r="D255" s="206" t="s">
        <v>148</v>
      </c>
      <c r="E255" s="152"/>
      <c r="F255" s="207" t="s">
        <v>378</v>
      </c>
      <c r="G255" s="152"/>
      <c r="H255" s="152"/>
      <c r="I255" s="34"/>
      <c r="J255" s="152"/>
      <c r="K255" s="152"/>
      <c r="L255" s="30"/>
      <c r="M255" s="128"/>
      <c r="N255" s="129"/>
      <c r="O255" s="123"/>
      <c r="P255" s="123"/>
      <c r="Q255" s="123"/>
      <c r="R255" s="123"/>
      <c r="S255" s="123"/>
      <c r="T255" s="130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50" t="s">
        <v>148</v>
      </c>
      <c r="AU255" s="50" t="s">
        <v>85</v>
      </c>
    </row>
    <row r="256" spans="1:65" s="36" customFormat="1">
      <c r="B256" s="131"/>
      <c r="C256" s="208"/>
      <c r="D256" s="206" t="s">
        <v>154</v>
      </c>
      <c r="E256" s="209" t="s">
        <v>1</v>
      </c>
      <c r="F256" s="210" t="s">
        <v>379</v>
      </c>
      <c r="G256" s="208"/>
      <c r="H256" s="211">
        <v>105.1</v>
      </c>
      <c r="J256" s="208"/>
      <c r="K256" s="208"/>
      <c r="L256" s="131"/>
      <c r="M256" s="133"/>
      <c r="N256" s="134"/>
      <c r="O256" s="134"/>
      <c r="P256" s="134"/>
      <c r="Q256" s="134"/>
      <c r="R256" s="134"/>
      <c r="S256" s="134"/>
      <c r="T256" s="135"/>
      <c r="AT256" s="132" t="s">
        <v>154</v>
      </c>
      <c r="AU256" s="132" t="s">
        <v>85</v>
      </c>
      <c r="AV256" s="36" t="s">
        <v>85</v>
      </c>
      <c r="AW256" s="36" t="s">
        <v>32</v>
      </c>
      <c r="AX256" s="36" t="s">
        <v>83</v>
      </c>
      <c r="AY256" s="132" t="s">
        <v>139</v>
      </c>
    </row>
    <row r="257" spans="1:65" s="62" customFormat="1" ht="16.5" customHeight="1">
      <c r="A257" s="34"/>
      <c r="B257" s="30"/>
      <c r="C257" s="215" t="s">
        <v>244</v>
      </c>
      <c r="D257" s="215" t="s">
        <v>256</v>
      </c>
      <c r="E257" s="216" t="s">
        <v>380</v>
      </c>
      <c r="F257" s="217" t="s">
        <v>381</v>
      </c>
      <c r="G257" s="218" t="s">
        <v>188</v>
      </c>
      <c r="H257" s="219">
        <v>107.202</v>
      </c>
      <c r="I257" s="37"/>
      <c r="J257" s="225">
        <f>ROUND(I257*H257,2)</f>
        <v>0</v>
      </c>
      <c r="K257" s="217" t="s">
        <v>145</v>
      </c>
      <c r="L257" s="141"/>
      <c r="M257" s="38" t="s">
        <v>1</v>
      </c>
      <c r="N257" s="142" t="s">
        <v>41</v>
      </c>
      <c r="O257" s="123"/>
      <c r="P257" s="124">
        <f>O257*H257</f>
        <v>0</v>
      </c>
      <c r="Q257" s="124">
        <v>5.6120000000000003E-2</v>
      </c>
      <c r="R257" s="124">
        <f>Q257*H257</f>
        <v>6.0161762400000001</v>
      </c>
      <c r="S257" s="124">
        <v>0</v>
      </c>
      <c r="T257" s="125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26" t="s">
        <v>179</v>
      </c>
      <c r="AT257" s="126" t="s">
        <v>256</v>
      </c>
      <c r="AU257" s="126" t="s">
        <v>85</v>
      </c>
      <c r="AY257" s="50" t="s">
        <v>139</v>
      </c>
      <c r="BE257" s="127">
        <f>IF(N257="základní",J257,0)</f>
        <v>0</v>
      </c>
      <c r="BF257" s="127">
        <f>IF(N257="snížená",J257,0)</f>
        <v>0</v>
      </c>
      <c r="BG257" s="127">
        <f>IF(N257="zákl. přenesená",J257,0)</f>
        <v>0</v>
      </c>
      <c r="BH257" s="127">
        <f>IF(N257="sníž. přenesená",J257,0)</f>
        <v>0</v>
      </c>
      <c r="BI257" s="127">
        <f>IF(N257="nulová",J257,0)</f>
        <v>0</v>
      </c>
      <c r="BJ257" s="50" t="s">
        <v>83</v>
      </c>
      <c r="BK257" s="127">
        <f>ROUND(I257*H257,2)</f>
        <v>0</v>
      </c>
      <c r="BL257" s="50" t="s">
        <v>146</v>
      </c>
      <c r="BM257" s="126" t="s">
        <v>382</v>
      </c>
    </row>
    <row r="258" spans="1:65" s="62" customFormat="1">
      <c r="A258" s="34"/>
      <c r="B258" s="30"/>
      <c r="C258" s="152"/>
      <c r="D258" s="206" t="s">
        <v>148</v>
      </c>
      <c r="E258" s="152"/>
      <c r="F258" s="207" t="s">
        <v>381</v>
      </c>
      <c r="G258" s="152"/>
      <c r="H258" s="152"/>
      <c r="I258" s="34"/>
      <c r="J258" s="152"/>
      <c r="K258" s="152"/>
      <c r="L258" s="30"/>
      <c r="M258" s="128"/>
      <c r="N258" s="129"/>
      <c r="O258" s="123"/>
      <c r="P258" s="123"/>
      <c r="Q258" s="123"/>
      <c r="R258" s="123"/>
      <c r="S258" s="123"/>
      <c r="T258" s="130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50" t="s">
        <v>148</v>
      </c>
      <c r="AU258" s="50" t="s">
        <v>85</v>
      </c>
    </row>
    <row r="259" spans="1:65" s="36" customFormat="1">
      <c r="B259" s="131"/>
      <c r="C259" s="208"/>
      <c r="D259" s="206" t="s">
        <v>154</v>
      </c>
      <c r="E259" s="208"/>
      <c r="F259" s="210" t="s">
        <v>383</v>
      </c>
      <c r="G259" s="208"/>
      <c r="H259" s="211">
        <v>107.202</v>
      </c>
      <c r="J259" s="208"/>
      <c r="K259" s="208"/>
      <c r="L259" s="131"/>
      <c r="M259" s="133"/>
      <c r="N259" s="134"/>
      <c r="O259" s="134"/>
      <c r="P259" s="134"/>
      <c r="Q259" s="134"/>
      <c r="R259" s="134"/>
      <c r="S259" s="134"/>
      <c r="T259" s="135"/>
      <c r="AT259" s="132" t="s">
        <v>154</v>
      </c>
      <c r="AU259" s="132" t="s">
        <v>85</v>
      </c>
      <c r="AV259" s="36" t="s">
        <v>85</v>
      </c>
      <c r="AW259" s="36" t="s">
        <v>3</v>
      </c>
      <c r="AX259" s="36" t="s">
        <v>83</v>
      </c>
      <c r="AY259" s="132" t="s">
        <v>139</v>
      </c>
    </row>
    <row r="260" spans="1:65" s="62" customFormat="1" ht="24.2" customHeight="1">
      <c r="A260" s="34"/>
      <c r="B260" s="30"/>
      <c r="C260" s="201" t="s">
        <v>384</v>
      </c>
      <c r="D260" s="201" t="s">
        <v>141</v>
      </c>
      <c r="E260" s="202" t="s">
        <v>385</v>
      </c>
      <c r="F260" s="203" t="s">
        <v>386</v>
      </c>
      <c r="G260" s="204" t="s">
        <v>211</v>
      </c>
      <c r="H260" s="205">
        <v>3.153</v>
      </c>
      <c r="I260" s="32"/>
      <c r="J260" s="224">
        <f>ROUND(I260*H260,2)</f>
        <v>0</v>
      </c>
      <c r="K260" s="203" t="s">
        <v>145</v>
      </c>
      <c r="L260" s="30"/>
      <c r="M260" s="33" t="s">
        <v>1</v>
      </c>
      <c r="N260" s="122" t="s">
        <v>41</v>
      </c>
      <c r="O260" s="123"/>
      <c r="P260" s="124">
        <f>O260*H260</f>
        <v>0</v>
      </c>
      <c r="Q260" s="124">
        <v>2.2563399999999998</v>
      </c>
      <c r="R260" s="124">
        <f>Q260*H260</f>
        <v>7.1142400200000004</v>
      </c>
      <c r="S260" s="124">
        <v>0</v>
      </c>
      <c r="T260" s="12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26" t="s">
        <v>146</v>
      </c>
      <c r="AT260" s="126" t="s">
        <v>141</v>
      </c>
      <c r="AU260" s="126" t="s">
        <v>85</v>
      </c>
      <c r="AY260" s="50" t="s">
        <v>139</v>
      </c>
      <c r="BE260" s="127">
        <f>IF(N260="základní",J260,0)</f>
        <v>0</v>
      </c>
      <c r="BF260" s="127">
        <f>IF(N260="snížená",J260,0)</f>
        <v>0</v>
      </c>
      <c r="BG260" s="127">
        <f>IF(N260="zákl. přenesená",J260,0)</f>
        <v>0</v>
      </c>
      <c r="BH260" s="127">
        <f>IF(N260="sníž. přenesená",J260,0)</f>
        <v>0</v>
      </c>
      <c r="BI260" s="127">
        <f>IF(N260="nulová",J260,0)</f>
        <v>0</v>
      </c>
      <c r="BJ260" s="50" t="s">
        <v>83</v>
      </c>
      <c r="BK260" s="127">
        <f>ROUND(I260*H260,2)</f>
        <v>0</v>
      </c>
      <c r="BL260" s="50" t="s">
        <v>146</v>
      </c>
      <c r="BM260" s="126" t="s">
        <v>387</v>
      </c>
    </row>
    <row r="261" spans="1:65" s="62" customFormat="1" ht="19.5">
      <c r="A261" s="34"/>
      <c r="B261" s="30"/>
      <c r="C261" s="152"/>
      <c r="D261" s="206" t="s">
        <v>148</v>
      </c>
      <c r="E261" s="152"/>
      <c r="F261" s="207" t="s">
        <v>386</v>
      </c>
      <c r="G261" s="152"/>
      <c r="H261" s="152"/>
      <c r="I261" s="34"/>
      <c r="J261" s="152"/>
      <c r="K261" s="152"/>
      <c r="L261" s="30"/>
      <c r="M261" s="128"/>
      <c r="N261" s="129"/>
      <c r="O261" s="123"/>
      <c r="P261" s="123"/>
      <c r="Q261" s="123"/>
      <c r="R261" s="123"/>
      <c r="S261" s="123"/>
      <c r="T261" s="130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50" t="s">
        <v>148</v>
      </c>
      <c r="AU261" s="50" t="s">
        <v>85</v>
      </c>
    </row>
    <row r="262" spans="1:65" s="36" customFormat="1">
      <c r="B262" s="131"/>
      <c r="C262" s="208"/>
      <c r="D262" s="206" t="s">
        <v>154</v>
      </c>
      <c r="E262" s="209" t="s">
        <v>1</v>
      </c>
      <c r="F262" s="210" t="s">
        <v>388</v>
      </c>
      <c r="G262" s="208"/>
      <c r="H262" s="211">
        <v>3.153</v>
      </c>
      <c r="J262" s="208"/>
      <c r="K262" s="208"/>
      <c r="L262" s="131"/>
      <c r="M262" s="133"/>
      <c r="N262" s="134"/>
      <c r="O262" s="134"/>
      <c r="P262" s="134"/>
      <c r="Q262" s="134"/>
      <c r="R262" s="134"/>
      <c r="S262" s="134"/>
      <c r="T262" s="135"/>
      <c r="AT262" s="132" t="s">
        <v>154</v>
      </c>
      <c r="AU262" s="132" t="s">
        <v>85</v>
      </c>
      <c r="AV262" s="36" t="s">
        <v>85</v>
      </c>
      <c r="AW262" s="36" t="s">
        <v>32</v>
      </c>
      <c r="AX262" s="36" t="s">
        <v>83</v>
      </c>
      <c r="AY262" s="132" t="s">
        <v>139</v>
      </c>
    </row>
    <row r="263" spans="1:65" s="62" customFormat="1" ht="24.2" customHeight="1">
      <c r="A263" s="34"/>
      <c r="B263" s="30"/>
      <c r="C263" s="201" t="s">
        <v>389</v>
      </c>
      <c r="D263" s="201" t="s">
        <v>141</v>
      </c>
      <c r="E263" s="202" t="s">
        <v>390</v>
      </c>
      <c r="F263" s="203" t="s">
        <v>391</v>
      </c>
      <c r="G263" s="204" t="s">
        <v>188</v>
      </c>
      <c r="H263" s="205">
        <v>8</v>
      </c>
      <c r="I263" s="32"/>
      <c r="J263" s="224">
        <f>ROUND(I263*H263,2)</f>
        <v>0</v>
      </c>
      <c r="K263" s="203" t="s">
        <v>145</v>
      </c>
      <c r="L263" s="30"/>
      <c r="M263" s="33" t="s">
        <v>1</v>
      </c>
      <c r="N263" s="122" t="s">
        <v>41</v>
      </c>
      <c r="O263" s="123"/>
      <c r="P263" s="124">
        <f>O263*H263</f>
        <v>0</v>
      </c>
      <c r="Q263" s="124">
        <v>0</v>
      </c>
      <c r="R263" s="124">
        <f>Q263*H263</f>
        <v>0</v>
      </c>
      <c r="S263" s="124">
        <v>3.5000000000000003E-2</v>
      </c>
      <c r="T263" s="125">
        <f>S263*H263</f>
        <v>0.28000000000000003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26" t="s">
        <v>146</v>
      </c>
      <c r="AT263" s="126" t="s">
        <v>141</v>
      </c>
      <c r="AU263" s="126" t="s">
        <v>85</v>
      </c>
      <c r="AY263" s="50" t="s">
        <v>139</v>
      </c>
      <c r="BE263" s="127">
        <f>IF(N263="základní",J263,0)</f>
        <v>0</v>
      </c>
      <c r="BF263" s="127">
        <f>IF(N263="snížená",J263,0)</f>
        <v>0</v>
      </c>
      <c r="BG263" s="127">
        <f>IF(N263="zákl. přenesená",J263,0)</f>
        <v>0</v>
      </c>
      <c r="BH263" s="127">
        <f>IF(N263="sníž. přenesená",J263,0)</f>
        <v>0</v>
      </c>
      <c r="BI263" s="127">
        <f>IF(N263="nulová",J263,0)</f>
        <v>0</v>
      </c>
      <c r="BJ263" s="50" t="s">
        <v>83</v>
      </c>
      <c r="BK263" s="127">
        <f>ROUND(I263*H263,2)</f>
        <v>0</v>
      </c>
      <c r="BL263" s="50" t="s">
        <v>146</v>
      </c>
      <c r="BM263" s="126" t="s">
        <v>392</v>
      </c>
    </row>
    <row r="264" spans="1:65" s="62" customFormat="1" ht="48.75">
      <c r="A264" s="34"/>
      <c r="B264" s="30"/>
      <c r="C264" s="152"/>
      <c r="D264" s="206" t="s">
        <v>148</v>
      </c>
      <c r="E264" s="152"/>
      <c r="F264" s="207" t="s">
        <v>393</v>
      </c>
      <c r="G264" s="152"/>
      <c r="H264" s="152"/>
      <c r="I264" s="34"/>
      <c r="J264" s="152"/>
      <c r="K264" s="152"/>
      <c r="L264" s="30"/>
      <c r="M264" s="128"/>
      <c r="N264" s="129"/>
      <c r="O264" s="123"/>
      <c r="P264" s="123"/>
      <c r="Q264" s="123"/>
      <c r="R264" s="123"/>
      <c r="S264" s="123"/>
      <c r="T264" s="130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50" t="s">
        <v>148</v>
      </c>
      <c r="AU264" s="50" t="s">
        <v>85</v>
      </c>
    </row>
    <row r="265" spans="1:65" s="31" customFormat="1" ht="22.9" customHeight="1">
      <c r="B265" s="114"/>
      <c r="C265" s="195"/>
      <c r="D265" s="196" t="s">
        <v>75</v>
      </c>
      <c r="E265" s="199" t="s">
        <v>394</v>
      </c>
      <c r="F265" s="199" t="s">
        <v>395</v>
      </c>
      <c r="G265" s="195"/>
      <c r="H265" s="195"/>
      <c r="J265" s="200">
        <f>BK265</f>
        <v>0</v>
      </c>
      <c r="K265" s="195"/>
      <c r="L265" s="114"/>
      <c r="M265" s="116"/>
      <c r="N265" s="117"/>
      <c r="O265" s="117"/>
      <c r="P265" s="118">
        <f>SUM(P266:P286)</f>
        <v>0</v>
      </c>
      <c r="Q265" s="117"/>
      <c r="R265" s="118">
        <f>SUM(R266:R286)</f>
        <v>0</v>
      </c>
      <c r="S265" s="117"/>
      <c r="T265" s="119">
        <f>SUM(T266:T286)</f>
        <v>0</v>
      </c>
      <c r="AR265" s="115" t="s">
        <v>83</v>
      </c>
      <c r="AT265" s="120" t="s">
        <v>75</v>
      </c>
      <c r="AU265" s="120" t="s">
        <v>83</v>
      </c>
      <c r="AY265" s="115" t="s">
        <v>139</v>
      </c>
      <c r="BK265" s="121">
        <f>SUM(BK266:BK286)</f>
        <v>0</v>
      </c>
    </row>
    <row r="266" spans="1:65" s="62" customFormat="1" ht="21.75" customHeight="1">
      <c r="A266" s="34"/>
      <c r="B266" s="30"/>
      <c r="C266" s="201" t="s">
        <v>396</v>
      </c>
      <c r="D266" s="201" t="s">
        <v>141</v>
      </c>
      <c r="E266" s="202" t="s">
        <v>397</v>
      </c>
      <c r="F266" s="203" t="s">
        <v>398</v>
      </c>
      <c r="G266" s="204" t="s">
        <v>399</v>
      </c>
      <c r="H266" s="205">
        <v>347.22699999999998</v>
      </c>
      <c r="I266" s="32"/>
      <c r="J266" s="224">
        <f>ROUND(I266*H266,2)</f>
        <v>0</v>
      </c>
      <c r="K266" s="203" t="s">
        <v>145</v>
      </c>
      <c r="L266" s="30"/>
      <c r="M266" s="33" t="s">
        <v>1</v>
      </c>
      <c r="N266" s="122" t="s">
        <v>41</v>
      </c>
      <c r="O266" s="123"/>
      <c r="P266" s="124">
        <f>O266*H266</f>
        <v>0</v>
      </c>
      <c r="Q266" s="124">
        <v>0</v>
      </c>
      <c r="R266" s="124">
        <f>Q266*H266</f>
        <v>0</v>
      </c>
      <c r="S266" s="124">
        <v>0</v>
      </c>
      <c r="T266" s="12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26" t="s">
        <v>146</v>
      </c>
      <c r="AT266" s="126" t="s">
        <v>141</v>
      </c>
      <c r="AU266" s="126" t="s">
        <v>85</v>
      </c>
      <c r="AY266" s="50" t="s">
        <v>139</v>
      </c>
      <c r="BE266" s="127">
        <f>IF(N266="základní",J266,0)</f>
        <v>0</v>
      </c>
      <c r="BF266" s="127">
        <f>IF(N266="snížená",J266,0)</f>
        <v>0</v>
      </c>
      <c r="BG266" s="127">
        <f>IF(N266="zákl. přenesená",J266,0)</f>
        <v>0</v>
      </c>
      <c r="BH266" s="127">
        <f>IF(N266="sníž. přenesená",J266,0)</f>
        <v>0</v>
      </c>
      <c r="BI266" s="127">
        <f>IF(N266="nulová",J266,0)</f>
        <v>0</v>
      </c>
      <c r="BJ266" s="50" t="s">
        <v>83</v>
      </c>
      <c r="BK266" s="127">
        <f>ROUND(I266*H266,2)</f>
        <v>0</v>
      </c>
      <c r="BL266" s="50" t="s">
        <v>146</v>
      </c>
      <c r="BM266" s="126" t="s">
        <v>400</v>
      </c>
    </row>
    <row r="267" spans="1:65" s="62" customFormat="1" ht="19.5">
      <c r="A267" s="34"/>
      <c r="B267" s="30"/>
      <c r="C267" s="152"/>
      <c r="D267" s="206" t="s">
        <v>148</v>
      </c>
      <c r="E267" s="152"/>
      <c r="F267" s="207" t="s">
        <v>401</v>
      </c>
      <c r="G267" s="152"/>
      <c r="H267" s="152"/>
      <c r="I267" s="34"/>
      <c r="J267" s="152"/>
      <c r="K267" s="152"/>
      <c r="L267" s="30"/>
      <c r="M267" s="128"/>
      <c r="N267" s="129"/>
      <c r="O267" s="123"/>
      <c r="P267" s="123"/>
      <c r="Q267" s="123"/>
      <c r="R267" s="123"/>
      <c r="S267" s="123"/>
      <c r="T267" s="130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50" t="s">
        <v>148</v>
      </c>
      <c r="AU267" s="50" t="s">
        <v>85</v>
      </c>
    </row>
    <row r="268" spans="1:65" s="36" customFormat="1">
      <c r="B268" s="131"/>
      <c r="C268" s="208"/>
      <c r="D268" s="206" t="s">
        <v>154</v>
      </c>
      <c r="E268" s="209" t="s">
        <v>106</v>
      </c>
      <c r="F268" s="210" t="s">
        <v>402</v>
      </c>
      <c r="G268" s="208"/>
      <c r="H268" s="211">
        <v>347.22699999999998</v>
      </c>
      <c r="J268" s="208"/>
      <c r="K268" s="208"/>
      <c r="L268" s="131"/>
      <c r="M268" s="133"/>
      <c r="N268" s="134"/>
      <c r="O268" s="134"/>
      <c r="P268" s="134"/>
      <c r="Q268" s="134"/>
      <c r="R268" s="134"/>
      <c r="S268" s="134"/>
      <c r="T268" s="135"/>
      <c r="AT268" s="132" t="s">
        <v>154</v>
      </c>
      <c r="AU268" s="132" t="s">
        <v>85</v>
      </c>
      <c r="AV268" s="36" t="s">
        <v>85</v>
      </c>
      <c r="AW268" s="36" t="s">
        <v>32</v>
      </c>
      <c r="AX268" s="36" t="s">
        <v>83</v>
      </c>
      <c r="AY268" s="132" t="s">
        <v>139</v>
      </c>
    </row>
    <row r="269" spans="1:65" s="62" customFormat="1" ht="24.2" customHeight="1">
      <c r="A269" s="34"/>
      <c r="B269" s="30"/>
      <c r="C269" s="201" t="s">
        <v>403</v>
      </c>
      <c r="D269" s="201" t="s">
        <v>141</v>
      </c>
      <c r="E269" s="202" t="s">
        <v>404</v>
      </c>
      <c r="F269" s="203" t="s">
        <v>405</v>
      </c>
      <c r="G269" s="204" t="s">
        <v>399</v>
      </c>
      <c r="H269" s="205">
        <v>6597.3130000000001</v>
      </c>
      <c r="I269" s="32"/>
      <c r="J269" s="224">
        <f>ROUND(I269*H269,2)</f>
        <v>0</v>
      </c>
      <c r="K269" s="203" t="s">
        <v>145</v>
      </c>
      <c r="L269" s="30"/>
      <c r="M269" s="33" t="s">
        <v>1</v>
      </c>
      <c r="N269" s="122" t="s">
        <v>41</v>
      </c>
      <c r="O269" s="123"/>
      <c r="P269" s="124">
        <f>O269*H269</f>
        <v>0</v>
      </c>
      <c r="Q269" s="124">
        <v>0</v>
      </c>
      <c r="R269" s="124">
        <f>Q269*H269</f>
        <v>0</v>
      </c>
      <c r="S269" s="124">
        <v>0</v>
      </c>
      <c r="T269" s="12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26" t="s">
        <v>146</v>
      </c>
      <c r="AT269" s="126" t="s">
        <v>141</v>
      </c>
      <c r="AU269" s="126" t="s">
        <v>85</v>
      </c>
      <c r="AY269" s="50" t="s">
        <v>139</v>
      </c>
      <c r="BE269" s="127">
        <f>IF(N269="základní",J269,0)</f>
        <v>0</v>
      </c>
      <c r="BF269" s="127">
        <f>IF(N269="snížená",J269,0)</f>
        <v>0</v>
      </c>
      <c r="BG269" s="127">
        <f>IF(N269="zákl. přenesená",J269,0)</f>
        <v>0</v>
      </c>
      <c r="BH269" s="127">
        <f>IF(N269="sníž. přenesená",J269,0)</f>
        <v>0</v>
      </c>
      <c r="BI269" s="127">
        <f>IF(N269="nulová",J269,0)</f>
        <v>0</v>
      </c>
      <c r="BJ269" s="50" t="s">
        <v>83</v>
      </c>
      <c r="BK269" s="127">
        <f>ROUND(I269*H269,2)</f>
        <v>0</v>
      </c>
      <c r="BL269" s="50" t="s">
        <v>146</v>
      </c>
      <c r="BM269" s="126" t="s">
        <v>406</v>
      </c>
    </row>
    <row r="270" spans="1:65" s="62" customFormat="1" ht="29.25">
      <c r="A270" s="34"/>
      <c r="B270" s="30"/>
      <c r="C270" s="152"/>
      <c r="D270" s="206" t="s">
        <v>148</v>
      </c>
      <c r="E270" s="152"/>
      <c r="F270" s="207" t="s">
        <v>407</v>
      </c>
      <c r="G270" s="152"/>
      <c r="H270" s="152"/>
      <c r="I270" s="34"/>
      <c r="J270" s="152"/>
      <c r="K270" s="152"/>
      <c r="L270" s="30"/>
      <c r="M270" s="128"/>
      <c r="N270" s="129"/>
      <c r="O270" s="123"/>
      <c r="P270" s="123"/>
      <c r="Q270" s="123"/>
      <c r="R270" s="123"/>
      <c r="S270" s="123"/>
      <c r="T270" s="130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50" t="s">
        <v>148</v>
      </c>
      <c r="AU270" s="50" t="s">
        <v>85</v>
      </c>
    </row>
    <row r="271" spans="1:65" s="36" customFormat="1">
      <c r="B271" s="131"/>
      <c r="C271" s="208"/>
      <c r="D271" s="206" t="s">
        <v>154</v>
      </c>
      <c r="E271" s="209" t="s">
        <v>1</v>
      </c>
      <c r="F271" s="210" t="s">
        <v>408</v>
      </c>
      <c r="G271" s="208"/>
      <c r="H271" s="211">
        <v>6597.3130000000001</v>
      </c>
      <c r="J271" s="208"/>
      <c r="K271" s="208"/>
      <c r="L271" s="131"/>
      <c r="M271" s="133"/>
      <c r="N271" s="134"/>
      <c r="O271" s="134"/>
      <c r="P271" s="134"/>
      <c r="Q271" s="134"/>
      <c r="R271" s="134"/>
      <c r="S271" s="134"/>
      <c r="T271" s="135"/>
      <c r="AT271" s="132" t="s">
        <v>154</v>
      </c>
      <c r="AU271" s="132" t="s">
        <v>85</v>
      </c>
      <c r="AV271" s="36" t="s">
        <v>85</v>
      </c>
      <c r="AW271" s="36" t="s">
        <v>32</v>
      </c>
      <c r="AX271" s="36" t="s">
        <v>83</v>
      </c>
      <c r="AY271" s="132" t="s">
        <v>139</v>
      </c>
    </row>
    <row r="272" spans="1:65" s="62" customFormat="1" ht="21.75" customHeight="1">
      <c r="A272" s="34"/>
      <c r="B272" s="30"/>
      <c r="C272" s="201" t="s">
        <v>409</v>
      </c>
      <c r="D272" s="201" t="s">
        <v>141</v>
      </c>
      <c r="E272" s="202" t="s">
        <v>410</v>
      </c>
      <c r="F272" s="203" t="s">
        <v>411</v>
      </c>
      <c r="G272" s="204" t="s">
        <v>399</v>
      </c>
      <c r="H272" s="205">
        <v>215.13200000000001</v>
      </c>
      <c r="I272" s="32"/>
      <c r="J272" s="224">
        <f>ROUND(I272*H272,2)</f>
        <v>0</v>
      </c>
      <c r="K272" s="203" t="s">
        <v>145</v>
      </c>
      <c r="L272" s="30"/>
      <c r="M272" s="33" t="s">
        <v>1</v>
      </c>
      <c r="N272" s="122" t="s">
        <v>41</v>
      </c>
      <c r="O272" s="123"/>
      <c r="P272" s="124">
        <f>O272*H272</f>
        <v>0</v>
      </c>
      <c r="Q272" s="124">
        <v>0</v>
      </c>
      <c r="R272" s="124">
        <f>Q272*H272</f>
        <v>0</v>
      </c>
      <c r="S272" s="124">
        <v>0</v>
      </c>
      <c r="T272" s="12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26" t="s">
        <v>146</v>
      </c>
      <c r="AT272" s="126" t="s">
        <v>141</v>
      </c>
      <c r="AU272" s="126" t="s">
        <v>85</v>
      </c>
      <c r="AY272" s="50" t="s">
        <v>139</v>
      </c>
      <c r="BE272" s="127">
        <f>IF(N272="základní",J272,0)</f>
        <v>0</v>
      </c>
      <c r="BF272" s="127">
        <f>IF(N272="snížená",J272,0)</f>
        <v>0</v>
      </c>
      <c r="BG272" s="127">
        <f>IF(N272="zákl. přenesená",J272,0)</f>
        <v>0</v>
      </c>
      <c r="BH272" s="127">
        <f>IF(N272="sníž. přenesená",J272,0)</f>
        <v>0</v>
      </c>
      <c r="BI272" s="127">
        <f>IF(N272="nulová",J272,0)</f>
        <v>0</v>
      </c>
      <c r="BJ272" s="50" t="s">
        <v>83</v>
      </c>
      <c r="BK272" s="127">
        <f>ROUND(I272*H272,2)</f>
        <v>0</v>
      </c>
      <c r="BL272" s="50" t="s">
        <v>146</v>
      </c>
      <c r="BM272" s="126" t="s">
        <v>412</v>
      </c>
    </row>
    <row r="273" spans="1:65" s="62" customFormat="1" ht="19.5">
      <c r="A273" s="34"/>
      <c r="B273" s="30"/>
      <c r="C273" s="152"/>
      <c r="D273" s="206" t="s">
        <v>148</v>
      </c>
      <c r="E273" s="152"/>
      <c r="F273" s="207" t="s">
        <v>413</v>
      </c>
      <c r="G273" s="152"/>
      <c r="H273" s="152"/>
      <c r="I273" s="34"/>
      <c r="J273" s="152"/>
      <c r="K273" s="152"/>
      <c r="L273" s="30"/>
      <c r="M273" s="128"/>
      <c r="N273" s="129"/>
      <c r="O273" s="123"/>
      <c r="P273" s="123"/>
      <c r="Q273" s="123"/>
      <c r="R273" s="123"/>
      <c r="S273" s="123"/>
      <c r="T273" s="130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50" t="s">
        <v>148</v>
      </c>
      <c r="AU273" s="50" t="s">
        <v>85</v>
      </c>
    </row>
    <row r="274" spans="1:65" s="36" customFormat="1">
      <c r="B274" s="131"/>
      <c r="C274" s="208"/>
      <c r="D274" s="206" t="s">
        <v>154</v>
      </c>
      <c r="E274" s="209" t="s">
        <v>104</v>
      </c>
      <c r="F274" s="210" t="s">
        <v>105</v>
      </c>
      <c r="G274" s="208"/>
      <c r="H274" s="211">
        <v>215.13200000000001</v>
      </c>
      <c r="J274" s="208"/>
      <c r="K274" s="208"/>
      <c r="L274" s="131"/>
      <c r="M274" s="133"/>
      <c r="N274" s="134"/>
      <c r="O274" s="134"/>
      <c r="P274" s="134"/>
      <c r="Q274" s="134"/>
      <c r="R274" s="134"/>
      <c r="S274" s="134"/>
      <c r="T274" s="135"/>
      <c r="AT274" s="132" t="s">
        <v>154</v>
      </c>
      <c r="AU274" s="132" t="s">
        <v>85</v>
      </c>
      <c r="AV274" s="36" t="s">
        <v>85</v>
      </c>
      <c r="AW274" s="36" t="s">
        <v>32</v>
      </c>
      <c r="AX274" s="36" t="s">
        <v>83</v>
      </c>
      <c r="AY274" s="132" t="s">
        <v>139</v>
      </c>
    </row>
    <row r="275" spans="1:65" s="62" customFormat="1" ht="24.2" customHeight="1">
      <c r="A275" s="34"/>
      <c r="B275" s="30"/>
      <c r="C275" s="201" t="s">
        <v>414</v>
      </c>
      <c r="D275" s="201" t="s">
        <v>141</v>
      </c>
      <c r="E275" s="202" t="s">
        <v>415</v>
      </c>
      <c r="F275" s="203" t="s">
        <v>416</v>
      </c>
      <c r="G275" s="204" t="s">
        <v>399</v>
      </c>
      <c r="H275" s="205">
        <v>4087.5079999999998</v>
      </c>
      <c r="I275" s="32"/>
      <c r="J275" s="224">
        <f>ROUND(I275*H275,2)</f>
        <v>0</v>
      </c>
      <c r="K275" s="203" t="s">
        <v>145</v>
      </c>
      <c r="L275" s="30"/>
      <c r="M275" s="33" t="s">
        <v>1</v>
      </c>
      <c r="N275" s="122" t="s">
        <v>41</v>
      </c>
      <c r="O275" s="123"/>
      <c r="P275" s="124">
        <f>O275*H275</f>
        <v>0</v>
      </c>
      <c r="Q275" s="124">
        <v>0</v>
      </c>
      <c r="R275" s="124">
        <f>Q275*H275</f>
        <v>0</v>
      </c>
      <c r="S275" s="124">
        <v>0</v>
      </c>
      <c r="T275" s="125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26" t="s">
        <v>146</v>
      </c>
      <c r="AT275" s="126" t="s">
        <v>141</v>
      </c>
      <c r="AU275" s="126" t="s">
        <v>85</v>
      </c>
      <c r="AY275" s="50" t="s">
        <v>139</v>
      </c>
      <c r="BE275" s="127">
        <f>IF(N275="základní",J275,0)</f>
        <v>0</v>
      </c>
      <c r="BF275" s="127">
        <f>IF(N275="snížená",J275,0)</f>
        <v>0</v>
      </c>
      <c r="BG275" s="127">
        <f>IF(N275="zákl. přenesená",J275,0)</f>
        <v>0</v>
      </c>
      <c r="BH275" s="127">
        <f>IF(N275="sníž. přenesená",J275,0)</f>
        <v>0</v>
      </c>
      <c r="BI275" s="127">
        <f>IF(N275="nulová",J275,0)</f>
        <v>0</v>
      </c>
      <c r="BJ275" s="50" t="s">
        <v>83</v>
      </c>
      <c r="BK275" s="127">
        <f>ROUND(I275*H275,2)</f>
        <v>0</v>
      </c>
      <c r="BL275" s="50" t="s">
        <v>146</v>
      </c>
      <c r="BM275" s="126" t="s">
        <v>417</v>
      </c>
    </row>
    <row r="276" spans="1:65" s="62" customFormat="1" ht="29.25">
      <c r="A276" s="34"/>
      <c r="B276" s="30"/>
      <c r="C276" s="152"/>
      <c r="D276" s="206" t="s">
        <v>148</v>
      </c>
      <c r="E276" s="152"/>
      <c r="F276" s="207" t="s">
        <v>418</v>
      </c>
      <c r="G276" s="152"/>
      <c r="H276" s="152"/>
      <c r="I276" s="34"/>
      <c r="J276" s="152"/>
      <c r="K276" s="152"/>
      <c r="L276" s="30"/>
      <c r="M276" s="128"/>
      <c r="N276" s="129"/>
      <c r="O276" s="123"/>
      <c r="P276" s="123"/>
      <c r="Q276" s="123"/>
      <c r="R276" s="123"/>
      <c r="S276" s="123"/>
      <c r="T276" s="130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50" t="s">
        <v>148</v>
      </c>
      <c r="AU276" s="50" t="s">
        <v>85</v>
      </c>
    </row>
    <row r="277" spans="1:65" s="36" customFormat="1">
      <c r="B277" s="131"/>
      <c r="C277" s="208"/>
      <c r="D277" s="206" t="s">
        <v>154</v>
      </c>
      <c r="E277" s="209" t="s">
        <v>1</v>
      </c>
      <c r="F277" s="210" t="s">
        <v>419</v>
      </c>
      <c r="G277" s="208"/>
      <c r="H277" s="211">
        <v>4087.5079999999998</v>
      </c>
      <c r="J277" s="208"/>
      <c r="K277" s="208"/>
      <c r="L277" s="131"/>
      <c r="M277" s="133"/>
      <c r="N277" s="134"/>
      <c r="O277" s="134"/>
      <c r="P277" s="134"/>
      <c r="Q277" s="134"/>
      <c r="R277" s="134"/>
      <c r="S277" s="134"/>
      <c r="T277" s="135"/>
      <c r="AT277" s="132" t="s">
        <v>154</v>
      </c>
      <c r="AU277" s="132" t="s">
        <v>85</v>
      </c>
      <c r="AV277" s="36" t="s">
        <v>85</v>
      </c>
      <c r="AW277" s="36" t="s">
        <v>32</v>
      </c>
      <c r="AX277" s="36" t="s">
        <v>83</v>
      </c>
      <c r="AY277" s="132" t="s">
        <v>139</v>
      </c>
    </row>
    <row r="278" spans="1:65" s="62" customFormat="1" ht="24.2" customHeight="1">
      <c r="A278" s="34"/>
      <c r="B278" s="30"/>
      <c r="C278" s="201" t="s">
        <v>420</v>
      </c>
      <c r="D278" s="201" t="s">
        <v>141</v>
      </c>
      <c r="E278" s="202" t="s">
        <v>421</v>
      </c>
      <c r="F278" s="203" t="s">
        <v>422</v>
      </c>
      <c r="G278" s="204" t="s">
        <v>399</v>
      </c>
      <c r="H278" s="205">
        <v>562.35900000000004</v>
      </c>
      <c r="I278" s="32"/>
      <c r="J278" s="224">
        <f>ROUND(I278*H278,2)</f>
        <v>0</v>
      </c>
      <c r="K278" s="203" t="s">
        <v>145</v>
      </c>
      <c r="L278" s="30"/>
      <c r="M278" s="33" t="s">
        <v>1</v>
      </c>
      <c r="N278" s="122" t="s">
        <v>41</v>
      </c>
      <c r="O278" s="123"/>
      <c r="P278" s="124">
        <f>O278*H278</f>
        <v>0</v>
      </c>
      <c r="Q278" s="124">
        <v>0</v>
      </c>
      <c r="R278" s="124">
        <f>Q278*H278</f>
        <v>0</v>
      </c>
      <c r="S278" s="124">
        <v>0</v>
      </c>
      <c r="T278" s="12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26" t="s">
        <v>146</v>
      </c>
      <c r="AT278" s="126" t="s">
        <v>141</v>
      </c>
      <c r="AU278" s="126" t="s">
        <v>85</v>
      </c>
      <c r="AY278" s="50" t="s">
        <v>139</v>
      </c>
      <c r="BE278" s="127">
        <f>IF(N278="základní",J278,0)</f>
        <v>0</v>
      </c>
      <c r="BF278" s="127">
        <f>IF(N278="snížená",J278,0)</f>
        <v>0</v>
      </c>
      <c r="BG278" s="127">
        <f>IF(N278="zákl. přenesená",J278,0)</f>
        <v>0</v>
      </c>
      <c r="BH278" s="127">
        <f>IF(N278="sníž. přenesená",J278,0)</f>
        <v>0</v>
      </c>
      <c r="BI278" s="127">
        <f>IF(N278="nulová",J278,0)</f>
        <v>0</v>
      </c>
      <c r="BJ278" s="50" t="s">
        <v>83</v>
      </c>
      <c r="BK278" s="127">
        <f>ROUND(I278*H278,2)</f>
        <v>0</v>
      </c>
      <c r="BL278" s="50" t="s">
        <v>146</v>
      </c>
      <c r="BM278" s="126" t="s">
        <v>423</v>
      </c>
    </row>
    <row r="279" spans="1:65" s="62" customFormat="1">
      <c r="A279" s="34"/>
      <c r="B279" s="30"/>
      <c r="C279" s="152"/>
      <c r="D279" s="206" t="s">
        <v>148</v>
      </c>
      <c r="E279" s="152"/>
      <c r="F279" s="207" t="s">
        <v>424</v>
      </c>
      <c r="G279" s="152"/>
      <c r="H279" s="152"/>
      <c r="I279" s="34"/>
      <c r="J279" s="152"/>
      <c r="K279" s="152"/>
      <c r="L279" s="30"/>
      <c r="M279" s="128"/>
      <c r="N279" s="129"/>
      <c r="O279" s="123"/>
      <c r="P279" s="123"/>
      <c r="Q279" s="123"/>
      <c r="R279" s="123"/>
      <c r="S279" s="123"/>
      <c r="T279" s="130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50" t="s">
        <v>148</v>
      </c>
      <c r="AU279" s="50" t="s">
        <v>85</v>
      </c>
    </row>
    <row r="280" spans="1:65" s="62" customFormat="1" ht="33" customHeight="1">
      <c r="A280" s="34"/>
      <c r="B280" s="30"/>
      <c r="C280" s="201" t="s">
        <v>425</v>
      </c>
      <c r="D280" s="201" t="s">
        <v>141</v>
      </c>
      <c r="E280" s="202" t="s">
        <v>426</v>
      </c>
      <c r="F280" s="203" t="s">
        <v>427</v>
      </c>
      <c r="G280" s="204" t="s">
        <v>399</v>
      </c>
      <c r="H280" s="205">
        <v>215.13200000000001</v>
      </c>
      <c r="I280" s="32"/>
      <c r="J280" s="224">
        <f>ROUND(I280*H280,2)</f>
        <v>0</v>
      </c>
      <c r="K280" s="203" t="s">
        <v>145</v>
      </c>
      <c r="L280" s="30"/>
      <c r="M280" s="33" t="s">
        <v>1</v>
      </c>
      <c r="N280" s="122" t="s">
        <v>41</v>
      </c>
      <c r="O280" s="123"/>
      <c r="P280" s="124">
        <f>O280*H280</f>
        <v>0</v>
      </c>
      <c r="Q280" s="124">
        <v>0</v>
      </c>
      <c r="R280" s="124">
        <f>Q280*H280</f>
        <v>0</v>
      </c>
      <c r="S280" s="124">
        <v>0</v>
      </c>
      <c r="T280" s="12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26" t="s">
        <v>146</v>
      </c>
      <c r="AT280" s="126" t="s">
        <v>141</v>
      </c>
      <c r="AU280" s="126" t="s">
        <v>85</v>
      </c>
      <c r="AY280" s="50" t="s">
        <v>139</v>
      </c>
      <c r="BE280" s="127">
        <f>IF(N280="základní",J280,0)</f>
        <v>0</v>
      </c>
      <c r="BF280" s="127">
        <f>IF(N280="snížená",J280,0)</f>
        <v>0</v>
      </c>
      <c r="BG280" s="127">
        <f>IF(N280="zákl. přenesená",J280,0)</f>
        <v>0</v>
      </c>
      <c r="BH280" s="127">
        <f>IF(N280="sníž. přenesená",J280,0)</f>
        <v>0</v>
      </c>
      <c r="BI280" s="127">
        <f>IF(N280="nulová",J280,0)</f>
        <v>0</v>
      </c>
      <c r="BJ280" s="50" t="s">
        <v>83</v>
      </c>
      <c r="BK280" s="127">
        <f>ROUND(I280*H280,2)</f>
        <v>0</v>
      </c>
      <c r="BL280" s="50" t="s">
        <v>146</v>
      </c>
      <c r="BM280" s="126" t="s">
        <v>428</v>
      </c>
    </row>
    <row r="281" spans="1:65" s="62" customFormat="1" ht="29.25">
      <c r="A281" s="34"/>
      <c r="B281" s="30"/>
      <c r="C281" s="152"/>
      <c r="D281" s="206" t="s">
        <v>148</v>
      </c>
      <c r="E281" s="152"/>
      <c r="F281" s="207" t="s">
        <v>429</v>
      </c>
      <c r="G281" s="152"/>
      <c r="H281" s="152"/>
      <c r="I281" s="34"/>
      <c r="J281" s="152"/>
      <c r="K281" s="152"/>
      <c r="L281" s="30"/>
      <c r="M281" s="128"/>
      <c r="N281" s="129"/>
      <c r="O281" s="123"/>
      <c r="P281" s="123"/>
      <c r="Q281" s="123"/>
      <c r="R281" s="123"/>
      <c r="S281" s="123"/>
      <c r="T281" s="130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50" t="s">
        <v>148</v>
      </c>
      <c r="AU281" s="50" t="s">
        <v>85</v>
      </c>
    </row>
    <row r="282" spans="1:65" s="62" customFormat="1" ht="24.2" customHeight="1">
      <c r="A282" s="34"/>
      <c r="B282" s="30"/>
      <c r="C282" s="201" t="s">
        <v>430</v>
      </c>
      <c r="D282" s="201" t="s">
        <v>141</v>
      </c>
      <c r="E282" s="202" t="s">
        <v>431</v>
      </c>
      <c r="F282" s="203" t="s">
        <v>432</v>
      </c>
      <c r="G282" s="204" t="s">
        <v>399</v>
      </c>
      <c r="H282" s="205">
        <v>342.76100000000002</v>
      </c>
      <c r="I282" s="32"/>
      <c r="J282" s="224">
        <f>ROUND(I282*H282,2)</f>
        <v>0</v>
      </c>
      <c r="K282" s="203" t="s">
        <v>145</v>
      </c>
      <c r="L282" s="30"/>
      <c r="M282" s="33" t="s">
        <v>1</v>
      </c>
      <c r="N282" s="122" t="s">
        <v>41</v>
      </c>
      <c r="O282" s="123"/>
      <c r="P282" s="124">
        <f>O282*H282</f>
        <v>0</v>
      </c>
      <c r="Q282" s="124">
        <v>0</v>
      </c>
      <c r="R282" s="124">
        <f>Q282*H282</f>
        <v>0</v>
      </c>
      <c r="S282" s="124">
        <v>0</v>
      </c>
      <c r="T282" s="12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26" t="s">
        <v>146</v>
      </c>
      <c r="AT282" s="126" t="s">
        <v>141</v>
      </c>
      <c r="AU282" s="126" t="s">
        <v>85</v>
      </c>
      <c r="AY282" s="50" t="s">
        <v>139</v>
      </c>
      <c r="BE282" s="127">
        <f>IF(N282="základní",J282,0)</f>
        <v>0</v>
      </c>
      <c r="BF282" s="127">
        <f>IF(N282="snížená",J282,0)</f>
        <v>0</v>
      </c>
      <c r="BG282" s="127">
        <f>IF(N282="zákl. přenesená",J282,0)</f>
        <v>0</v>
      </c>
      <c r="BH282" s="127">
        <f>IF(N282="sníž. přenesená",J282,0)</f>
        <v>0</v>
      </c>
      <c r="BI282" s="127">
        <f>IF(N282="nulová",J282,0)</f>
        <v>0</v>
      </c>
      <c r="BJ282" s="50" t="s">
        <v>83</v>
      </c>
      <c r="BK282" s="127">
        <f>ROUND(I282*H282,2)</f>
        <v>0</v>
      </c>
      <c r="BL282" s="50" t="s">
        <v>146</v>
      </c>
      <c r="BM282" s="126" t="s">
        <v>433</v>
      </c>
    </row>
    <row r="283" spans="1:65" s="62" customFormat="1" ht="29.25">
      <c r="A283" s="34"/>
      <c r="B283" s="30"/>
      <c r="C283" s="152"/>
      <c r="D283" s="206" t="s">
        <v>148</v>
      </c>
      <c r="E283" s="152"/>
      <c r="F283" s="207" t="s">
        <v>434</v>
      </c>
      <c r="G283" s="152"/>
      <c r="H283" s="152"/>
      <c r="I283" s="34"/>
      <c r="J283" s="152"/>
      <c r="K283" s="152"/>
      <c r="L283" s="30"/>
      <c r="M283" s="128"/>
      <c r="N283" s="129"/>
      <c r="O283" s="123"/>
      <c r="P283" s="123"/>
      <c r="Q283" s="123"/>
      <c r="R283" s="123"/>
      <c r="S283" s="123"/>
      <c r="T283" s="130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50" t="s">
        <v>148</v>
      </c>
      <c r="AU283" s="50" t="s">
        <v>85</v>
      </c>
    </row>
    <row r="284" spans="1:65" s="36" customFormat="1">
      <c r="B284" s="131"/>
      <c r="C284" s="208"/>
      <c r="D284" s="206" t="s">
        <v>154</v>
      </c>
      <c r="E284" s="209" t="s">
        <v>1</v>
      </c>
      <c r="F284" s="210" t="s">
        <v>435</v>
      </c>
      <c r="G284" s="208"/>
      <c r="H284" s="211">
        <v>342.76100000000002</v>
      </c>
      <c r="J284" s="208"/>
      <c r="K284" s="208"/>
      <c r="L284" s="131"/>
      <c r="M284" s="133"/>
      <c r="N284" s="134"/>
      <c r="O284" s="134"/>
      <c r="P284" s="134"/>
      <c r="Q284" s="134"/>
      <c r="R284" s="134"/>
      <c r="S284" s="134"/>
      <c r="T284" s="135"/>
      <c r="AT284" s="132" t="s">
        <v>154</v>
      </c>
      <c r="AU284" s="132" t="s">
        <v>85</v>
      </c>
      <c r="AV284" s="36" t="s">
        <v>85</v>
      </c>
      <c r="AW284" s="36" t="s">
        <v>32</v>
      </c>
      <c r="AX284" s="36" t="s">
        <v>83</v>
      </c>
      <c r="AY284" s="132" t="s">
        <v>139</v>
      </c>
    </row>
    <row r="285" spans="1:65" s="62" customFormat="1" ht="37.9" customHeight="1">
      <c r="A285" s="34"/>
      <c r="B285" s="30"/>
      <c r="C285" s="201" t="s">
        <v>436</v>
      </c>
      <c r="D285" s="201" t="s">
        <v>141</v>
      </c>
      <c r="E285" s="202" t="s">
        <v>437</v>
      </c>
      <c r="F285" s="203" t="s">
        <v>438</v>
      </c>
      <c r="G285" s="204" t="s">
        <v>399</v>
      </c>
      <c r="H285" s="205">
        <v>4.4660000000000002</v>
      </c>
      <c r="I285" s="32"/>
      <c r="J285" s="224">
        <f>ROUND(I285*H285,2)</f>
        <v>0</v>
      </c>
      <c r="K285" s="203" t="s">
        <v>145</v>
      </c>
      <c r="L285" s="30"/>
      <c r="M285" s="33" t="s">
        <v>1</v>
      </c>
      <c r="N285" s="122" t="s">
        <v>41</v>
      </c>
      <c r="O285" s="123"/>
      <c r="P285" s="124">
        <f>O285*H285</f>
        <v>0</v>
      </c>
      <c r="Q285" s="124">
        <v>0</v>
      </c>
      <c r="R285" s="124">
        <f>Q285*H285</f>
        <v>0</v>
      </c>
      <c r="S285" s="124">
        <v>0</v>
      </c>
      <c r="T285" s="12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26" t="s">
        <v>146</v>
      </c>
      <c r="AT285" s="126" t="s">
        <v>141</v>
      </c>
      <c r="AU285" s="126" t="s">
        <v>85</v>
      </c>
      <c r="AY285" s="50" t="s">
        <v>139</v>
      </c>
      <c r="BE285" s="127">
        <f>IF(N285="základní",J285,0)</f>
        <v>0</v>
      </c>
      <c r="BF285" s="127">
        <f>IF(N285="snížená",J285,0)</f>
        <v>0</v>
      </c>
      <c r="BG285" s="127">
        <f>IF(N285="zákl. přenesená",J285,0)</f>
        <v>0</v>
      </c>
      <c r="BH285" s="127">
        <f>IF(N285="sníž. přenesená",J285,0)</f>
        <v>0</v>
      </c>
      <c r="BI285" s="127">
        <f>IF(N285="nulová",J285,0)</f>
        <v>0</v>
      </c>
      <c r="BJ285" s="50" t="s">
        <v>83</v>
      </c>
      <c r="BK285" s="127">
        <f>ROUND(I285*H285,2)</f>
        <v>0</v>
      </c>
      <c r="BL285" s="50" t="s">
        <v>146</v>
      </c>
      <c r="BM285" s="126" t="s">
        <v>439</v>
      </c>
    </row>
    <row r="286" spans="1:65" s="62" customFormat="1" ht="29.25">
      <c r="A286" s="34"/>
      <c r="B286" s="30"/>
      <c r="C286" s="152"/>
      <c r="D286" s="206" t="s">
        <v>148</v>
      </c>
      <c r="E286" s="152"/>
      <c r="F286" s="207" t="s">
        <v>440</v>
      </c>
      <c r="G286" s="152"/>
      <c r="H286" s="152"/>
      <c r="I286" s="34"/>
      <c r="J286" s="152"/>
      <c r="K286" s="152"/>
      <c r="L286" s="30"/>
      <c r="M286" s="128"/>
      <c r="N286" s="129"/>
      <c r="O286" s="123"/>
      <c r="P286" s="123"/>
      <c r="Q286" s="123"/>
      <c r="R286" s="123"/>
      <c r="S286" s="123"/>
      <c r="T286" s="130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50" t="s">
        <v>148</v>
      </c>
      <c r="AU286" s="50" t="s">
        <v>85</v>
      </c>
    </row>
    <row r="287" spans="1:65" s="31" customFormat="1" ht="22.9" customHeight="1">
      <c r="B287" s="114"/>
      <c r="C287" s="195"/>
      <c r="D287" s="196" t="s">
        <v>75</v>
      </c>
      <c r="E287" s="199" t="s">
        <v>441</v>
      </c>
      <c r="F287" s="199" t="s">
        <v>442</v>
      </c>
      <c r="G287" s="195"/>
      <c r="H287" s="195"/>
      <c r="J287" s="200">
        <f>BK287</f>
        <v>0</v>
      </c>
      <c r="K287" s="195"/>
      <c r="L287" s="114"/>
      <c r="M287" s="116"/>
      <c r="N287" s="117"/>
      <c r="O287" s="117"/>
      <c r="P287" s="118">
        <f>SUM(P288:P289)</f>
        <v>0</v>
      </c>
      <c r="Q287" s="117"/>
      <c r="R287" s="118">
        <f>SUM(R288:R289)</f>
        <v>0</v>
      </c>
      <c r="S287" s="117"/>
      <c r="T287" s="119">
        <f>SUM(T288:T289)</f>
        <v>0</v>
      </c>
      <c r="AR287" s="115" t="s">
        <v>83</v>
      </c>
      <c r="AT287" s="120" t="s">
        <v>75</v>
      </c>
      <c r="AU287" s="120" t="s">
        <v>83</v>
      </c>
      <c r="AY287" s="115" t="s">
        <v>139</v>
      </c>
      <c r="BK287" s="121">
        <f>SUM(BK288:BK289)</f>
        <v>0</v>
      </c>
    </row>
    <row r="288" spans="1:65" s="62" customFormat="1" ht="24.2" customHeight="1">
      <c r="A288" s="34"/>
      <c r="B288" s="30"/>
      <c r="C288" s="201" t="s">
        <v>443</v>
      </c>
      <c r="D288" s="201" t="s">
        <v>141</v>
      </c>
      <c r="E288" s="202" t="s">
        <v>444</v>
      </c>
      <c r="F288" s="203" t="s">
        <v>445</v>
      </c>
      <c r="G288" s="204" t="s">
        <v>399</v>
      </c>
      <c r="H288" s="205">
        <v>697.08399999999995</v>
      </c>
      <c r="I288" s="32"/>
      <c r="J288" s="224">
        <f>ROUND(I288*H288,2)</f>
        <v>0</v>
      </c>
      <c r="K288" s="203" t="s">
        <v>145</v>
      </c>
      <c r="L288" s="30"/>
      <c r="M288" s="33" t="s">
        <v>1</v>
      </c>
      <c r="N288" s="122" t="s">
        <v>41</v>
      </c>
      <c r="O288" s="123"/>
      <c r="P288" s="124">
        <f>O288*H288</f>
        <v>0</v>
      </c>
      <c r="Q288" s="124">
        <v>0</v>
      </c>
      <c r="R288" s="124">
        <f>Q288*H288</f>
        <v>0</v>
      </c>
      <c r="S288" s="124">
        <v>0</v>
      </c>
      <c r="T288" s="12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26" t="s">
        <v>146</v>
      </c>
      <c r="AT288" s="126" t="s">
        <v>141</v>
      </c>
      <c r="AU288" s="126" t="s">
        <v>85</v>
      </c>
      <c r="AY288" s="50" t="s">
        <v>139</v>
      </c>
      <c r="BE288" s="127">
        <f>IF(N288="základní",J288,0)</f>
        <v>0</v>
      </c>
      <c r="BF288" s="127">
        <f>IF(N288="snížená",J288,0)</f>
        <v>0</v>
      </c>
      <c r="BG288" s="127">
        <f>IF(N288="zákl. přenesená",J288,0)</f>
        <v>0</v>
      </c>
      <c r="BH288" s="127">
        <f>IF(N288="sníž. přenesená",J288,0)</f>
        <v>0</v>
      </c>
      <c r="BI288" s="127">
        <f>IF(N288="nulová",J288,0)</f>
        <v>0</v>
      </c>
      <c r="BJ288" s="50" t="s">
        <v>83</v>
      </c>
      <c r="BK288" s="127">
        <f>ROUND(I288*H288,2)</f>
        <v>0</v>
      </c>
      <c r="BL288" s="50" t="s">
        <v>146</v>
      </c>
      <c r="BM288" s="126" t="s">
        <v>446</v>
      </c>
    </row>
    <row r="289" spans="1:47" s="62" customFormat="1" ht="19.5">
      <c r="A289" s="34"/>
      <c r="B289" s="30"/>
      <c r="C289" s="152"/>
      <c r="D289" s="206" t="s">
        <v>148</v>
      </c>
      <c r="E289" s="152"/>
      <c r="F289" s="207" t="s">
        <v>447</v>
      </c>
      <c r="G289" s="152"/>
      <c r="H289" s="152"/>
      <c r="I289" s="34"/>
      <c r="J289" s="152"/>
      <c r="K289" s="152"/>
      <c r="L289" s="30"/>
      <c r="M289" s="148"/>
      <c r="N289" s="149"/>
      <c r="O289" s="150"/>
      <c r="P289" s="150"/>
      <c r="Q289" s="150"/>
      <c r="R289" s="150"/>
      <c r="S289" s="150"/>
      <c r="T289" s="151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50" t="s">
        <v>148</v>
      </c>
      <c r="AU289" s="50" t="s">
        <v>85</v>
      </c>
    </row>
    <row r="290" spans="1:47" s="62" customFormat="1" ht="6.95" customHeight="1">
      <c r="A290" s="34"/>
      <c r="B290" s="93"/>
      <c r="C290" s="188"/>
      <c r="D290" s="188"/>
      <c r="E290" s="188"/>
      <c r="F290" s="188"/>
      <c r="G290" s="188"/>
      <c r="H290" s="188"/>
      <c r="I290" s="94"/>
      <c r="J290" s="188"/>
      <c r="K290" s="188"/>
      <c r="L290" s="30"/>
      <c r="M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</row>
  </sheetData>
  <sheetProtection algorithmName="SHA-512" hashValue="ADQ3vXHM/f19ucMDozbU8gJI4BcYhkKxxT2kNiTQ9BNjXB25+pXnh8qFXOFWUgKdSCVDwRDnyDgbIeOHAz7TIQ==" saltValue="31YzpuLANKsXifBjMRC0kQ==" spinCount="100000" sheet="1" objects="1" scenarios="1"/>
  <autoFilter ref="C126:K289"/>
  <mergeCells count="12">
    <mergeCell ref="E117:H117"/>
    <mergeCell ref="E119:H119"/>
    <mergeCell ref="E29:H29"/>
    <mergeCell ref="E85:H85"/>
    <mergeCell ref="E87:H87"/>
    <mergeCell ref="E89:H89"/>
    <mergeCell ref="E115:H115"/>
    <mergeCell ref="L2:V2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topLeftCell="A215" workbookViewId="0">
      <selection activeCell="K233" activeCellId="4" sqref="C81:K124 C125:G126 J125:K126 C127:H233 J127:K233"/>
    </sheetView>
  </sheetViews>
  <sheetFormatPr defaultColWidth="12" defaultRowHeight="11.25"/>
  <cols>
    <col min="1" max="1" width="8.33203125" style="47" customWidth="1"/>
    <col min="2" max="2" width="1.1640625" style="47" customWidth="1"/>
    <col min="3" max="3" width="4.1640625" style="47" customWidth="1"/>
    <col min="4" max="4" width="4.33203125" style="47" customWidth="1"/>
    <col min="5" max="5" width="17.1640625" style="47" customWidth="1"/>
    <col min="6" max="6" width="50.83203125" style="47" customWidth="1"/>
    <col min="7" max="7" width="7.5" style="47" customWidth="1"/>
    <col min="8" max="8" width="14" style="47" customWidth="1"/>
    <col min="9" max="9" width="15.83203125" style="47" customWidth="1"/>
    <col min="10" max="11" width="22.33203125" style="47" customWidth="1"/>
    <col min="12" max="12" width="9.33203125" style="47" customWidth="1"/>
    <col min="13" max="13" width="10.83203125" style="47" hidden="1" customWidth="1"/>
    <col min="14" max="14" width="9.33203125" style="47" hidden="1"/>
    <col min="15" max="20" width="14.1640625" style="47" hidden="1" customWidth="1"/>
    <col min="21" max="21" width="16.33203125" style="47" hidden="1" customWidth="1"/>
    <col min="22" max="22" width="12.33203125" style="47" customWidth="1"/>
    <col min="23" max="23" width="16.33203125" style="47" customWidth="1"/>
    <col min="24" max="24" width="12.33203125" style="47" customWidth="1"/>
    <col min="25" max="25" width="15" style="47" customWidth="1"/>
    <col min="26" max="26" width="11" style="47" customWidth="1"/>
    <col min="27" max="27" width="15" style="47" customWidth="1"/>
    <col min="28" max="28" width="16.33203125" style="47" customWidth="1"/>
    <col min="29" max="29" width="11" style="47" customWidth="1"/>
    <col min="30" max="30" width="15" style="47" customWidth="1"/>
    <col min="31" max="31" width="16.33203125" style="47" customWidth="1"/>
    <col min="32" max="43" width="12" style="47"/>
    <col min="44" max="65" width="9.33203125" style="47" hidden="1"/>
    <col min="66" max="16384" width="12" style="47"/>
  </cols>
  <sheetData>
    <row r="2" spans="1:46" ht="36.950000000000003" customHeight="1">
      <c r="L2" s="48" t="s">
        <v>5</v>
      </c>
      <c r="M2" s="49"/>
      <c r="N2" s="49"/>
      <c r="O2" s="49"/>
      <c r="P2" s="49"/>
      <c r="Q2" s="49"/>
      <c r="R2" s="49"/>
      <c r="S2" s="49"/>
      <c r="T2" s="49"/>
      <c r="U2" s="49"/>
      <c r="V2" s="49"/>
      <c r="AT2" s="50" t="s">
        <v>93</v>
      </c>
    </row>
    <row r="3" spans="1:46" ht="6.95" customHeight="1">
      <c r="B3" s="52"/>
      <c r="C3" s="53"/>
      <c r="D3" s="53"/>
      <c r="E3" s="53"/>
      <c r="F3" s="53"/>
      <c r="G3" s="53"/>
      <c r="H3" s="53"/>
      <c r="I3" s="53"/>
      <c r="J3" s="53"/>
      <c r="K3" s="53"/>
      <c r="L3" s="54"/>
      <c r="AT3" s="50" t="s">
        <v>85</v>
      </c>
    </row>
    <row r="4" spans="1:46" ht="24.95" customHeight="1">
      <c r="B4" s="54"/>
      <c r="D4" s="55" t="s">
        <v>103</v>
      </c>
      <c r="L4" s="54"/>
      <c r="M4" s="56" t="s">
        <v>10</v>
      </c>
      <c r="AT4" s="50" t="s">
        <v>3</v>
      </c>
    </row>
    <row r="5" spans="1:46" ht="6.95" customHeight="1">
      <c r="B5" s="54"/>
      <c r="L5" s="54"/>
    </row>
    <row r="6" spans="1:46" ht="12" customHeight="1">
      <c r="B6" s="54"/>
      <c r="D6" s="57" t="s">
        <v>16</v>
      </c>
      <c r="L6" s="54"/>
    </row>
    <row r="7" spans="1:46" ht="26.25" customHeight="1">
      <c r="B7" s="54"/>
      <c r="E7" s="58" t="str">
        <f>'Rekapitulace stavby'!K6</f>
        <v>REKONSTRUKCE CHODNÍKU NA UL. VSETÍNSKÁ VE VALAŠSKÉM MEZIŘÍČÍ</v>
      </c>
      <c r="F7" s="59"/>
      <c r="G7" s="59"/>
      <c r="H7" s="59"/>
      <c r="L7" s="54"/>
    </row>
    <row r="8" spans="1:46" ht="12" customHeight="1">
      <c r="B8" s="54"/>
      <c r="D8" s="57" t="s">
        <v>108</v>
      </c>
      <c r="L8" s="54"/>
    </row>
    <row r="9" spans="1:46" s="62" customFormat="1" ht="16.5" customHeight="1">
      <c r="A9" s="34"/>
      <c r="B9" s="30"/>
      <c r="C9" s="34"/>
      <c r="D9" s="34"/>
      <c r="E9" s="58" t="s">
        <v>109</v>
      </c>
      <c r="F9" s="60"/>
      <c r="G9" s="60"/>
      <c r="H9" s="60"/>
      <c r="I9" s="34"/>
      <c r="J9" s="34"/>
      <c r="K9" s="34"/>
      <c r="L9" s="6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62" customFormat="1" ht="12" customHeight="1">
      <c r="A10" s="34"/>
      <c r="B10" s="30"/>
      <c r="C10" s="34"/>
      <c r="D10" s="57" t="s">
        <v>110</v>
      </c>
      <c r="E10" s="34"/>
      <c r="F10" s="34"/>
      <c r="G10" s="34"/>
      <c r="H10" s="34"/>
      <c r="I10" s="34"/>
      <c r="J10" s="34"/>
      <c r="K10" s="34"/>
      <c r="L10" s="6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62" customFormat="1" ht="16.5" customHeight="1">
      <c r="A11" s="34"/>
      <c r="B11" s="30"/>
      <c r="C11" s="34"/>
      <c r="D11" s="34"/>
      <c r="E11" s="63" t="s">
        <v>448</v>
      </c>
      <c r="F11" s="60"/>
      <c r="G11" s="60"/>
      <c r="H11" s="60"/>
      <c r="I11" s="34"/>
      <c r="J11" s="34"/>
      <c r="K11" s="34"/>
      <c r="L11" s="6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62" customFormat="1">
      <c r="A12" s="34"/>
      <c r="B12" s="30"/>
      <c r="C12" s="34"/>
      <c r="D12" s="34"/>
      <c r="E12" s="34"/>
      <c r="F12" s="34"/>
      <c r="G12" s="34"/>
      <c r="H12" s="34"/>
      <c r="I12" s="34"/>
      <c r="J12" s="34"/>
      <c r="K12" s="34"/>
      <c r="L12" s="6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62" customFormat="1" ht="12" customHeight="1">
      <c r="A13" s="34"/>
      <c r="B13" s="30"/>
      <c r="C13" s="34"/>
      <c r="D13" s="57" t="s">
        <v>18</v>
      </c>
      <c r="E13" s="34"/>
      <c r="F13" s="64" t="s">
        <v>1</v>
      </c>
      <c r="G13" s="34"/>
      <c r="H13" s="34"/>
      <c r="I13" s="57" t="s">
        <v>19</v>
      </c>
      <c r="J13" s="64" t="s">
        <v>1</v>
      </c>
      <c r="K13" s="34"/>
      <c r="L13" s="6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62" customFormat="1" ht="12" customHeight="1">
      <c r="A14" s="34"/>
      <c r="B14" s="30"/>
      <c r="C14" s="34"/>
      <c r="D14" s="57" t="s">
        <v>20</v>
      </c>
      <c r="E14" s="34"/>
      <c r="F14" s="64" t="s">
        <v>21</v>
      </c>
      <c r="G14" s="34"/>
      <c r="H14" s="34"/>
      <c r="I14" s="57" t="s">
        <v>22</v>
      </c>
      <c r="J14" s="65" t="str">
        <f>'Rekapitulace stavby'!AN8</f>
        <v>4. 2. 2026</v>
      </c>
      <c r="K14" s="34"/>
      <c r="L14" s="6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62" customFormat="1" ht="10.9" customHeight="1">
      <c r="A15" s="34"/>
      <c r="B15" s="30"/>
      <c r="C15" s="34"/>
      <c r="D15" s="34"/>
      <c r="E15" s="34"/>
      <c r="F15" s="34"/>
      <c r="G15" s="34"/>
      <c r="H15" s="34"/>
      <c r="I15" s="34"/>
      <c r="J15" s="34"/>
      <c r="K15" s="34"/>
      <c r="L15" s="6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62" customFormat="1" ht="12" customHeight="1">
      <c r="A16" s="34"/>
      <c r="B16" s="30"/>
      <c r="C16" s="34"/>
      <c r="D16" s="57" t="s">
        <v>24</v>
      </c>
      <c r="E16" s="34"/>
      <c r="F16" s="34"/>
      <c r="G16" s="34"/>
      <c r="H16" s="34"/>
      <c r="I16" s="57" t="s">
        <v>25</v>
      </c>
      <c r="J16" s="64" t="s">
        <v>1</v>
      </c>
      <c r="K16" s="34"/>
      <c r="L16" s="6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62" customFormat="1" ht="18" customHeight="1">
      <c r="A17" s="34"/>
      <c r="B17" s="30"/>
      <c r="C17" s="34"/>
      <c r="D17" s="34"/>
      <c r="E17" s="64" t="s">
        <v>26</v>
      </c>
      <c r="F17" s="34"/>
      <c r="G17" s="34"/>
      <c r="H17" s="34"/>
      <c r="I17" s="57" t="s">
        <v>27</v>
      </c>
      <c r="J17" s="64" t="s">
        <v>1</v>
      </c>
      <c r="K17" s="34"/>
      <c r="L17" s="6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62" customFormat="1" ht="6.95" customHeight="1">
      <c r="A18" s="34"/>
      <c r="B18" s="30"/>
      <c r="C18" s="34"/>
      <c r="D18" s="34"/>
      <c r="E18" s="34"/>
      <c r="F18" s="34"/>
      <c r="G18" s="34"/>
      <c r="H18" s="34"/>
      <c r="I18" s="34"/>
      <c r="J18" s="34"/>
      <c r="K18" s="34"/>
      <c r="L18" s="6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62" customFormat="1" ht="12" customHeight="1">
      <c r="A19" s="34"/>
      <c r="B19" s="30"/>
      <c r="C19" s="34"/>
      <c r="D19" s="57" t="s">
        <v>28</v>
      </c>
      <c r="E19" s="34"/>
      <c r="F19" s="34"/>
      <c r="G19" s="34"/>
      <c r="H19" s="34"/>
      <c r="I19" s="57" t="s">
        <v>25</v>
      </c>
      <c r="J19" s="29" t="str">
        <f>'Rekapitulace stavby'!AN13</f>
        <v>Vyplň údaj</v>
      </c>
      <c r="K19" s="34"/>
      <c r="L19" s="6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62" customFormat="1" ht="18" customHeight="1">
      <c r="A20" s="34"/>
      <c r="B20" s="30"/>
      <c r="C20" s="34"/>
      <c r="D20" s="34"/>
      <c r="E20" s="46" t="str">
        <f>'Rekapitulace stavby'!E14</f>
        <v>Vyplň údaj</v>
      </c>
      <c r="F20" s="66"/>
      <c r="G20" s="66"/>
      <c r="H20" s="66"/>
      <c r="I20" s="57" t="s">
        <v>27</v>
      </c>
      <c r="J20" s="29" t="str">
        <f>'Rekapitulace stavby'!AN14</f>
        <v>Vyplň údaj</v>
      </c>
      <c r="K20" s="34"/>
      <c r="L20" s="6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62" customFormat="1" ht="6.95" customHeight="1">
      <c r="A21" s="34"/>
      <c r="B21" s="30"/>
      <c r="C21" s="34"/>
      <c r="D21" s="34"/>
      <c r="E21" s="34"/>
      <c r="F21" s="34"/>
      <c r="G21" s="34"/>
      <c r="H21" s="34"/>
      <c r="I21" s="34"/>
      <c r="J21" s="34"/>
      <c r="K21" s="34"/>
      <c r="L21" s="6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62" customFormat="1" ht="12" customHeight="1">
      <c r="A22" s="34"/>
      <c r="B22" s="30"/>
      <c r="C22" s="34"/>
      <c r="D22" s="57" t="s">
        <v>30</v>
      </c>
      <c r="E22" s="34"/>
      <c r="F22" s="34"/>
      <c r="G22" s="34"/>
      <c r="H22" s="34"/>
      <c r="I22" s="57" t="s">
        <v>25</v>
      </c>
      <c r="J22" s="64" t="s">
        <v>1</v>
      </c>
      <c r="K22" s="34"/>
      <c r="L22" s="6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62" customFormat="1" ht="18" customHeight="1">
      <c r="A23" s="34"/>
      <c r="B23" s="30"/>
      <c r="C23" s="34"/>
      <c r="D23" s="34"/>
      <c r="E23" s="64" t="s">
        <v>31</v>
      </c>
      <c r="F23" s="34"/>
      <c r="G23" s="34"/>
      <c r="H23" s="34"/>
      <c r="I23" s="57" t="s">
        <v>27</v>
      </c>
      <c r="J23" s="64" t="s">
        <v>1</v>
      </c>
      <c r="K23" s="34"/>
      <c r="L23" s="6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62" customFormat="1" ht="6.95" customHeight="1">
      <c r="A24" s="34"/>
      <c r="B24" s="30"/>
      <c r="C24" s="34"/>
      <c r="D24" s="34"/>
      <c r="E24" s="34"/>
      <c r="F24" s="34"/>
      <c r="G24" s="34"/>
      <c r="H24" s="34"/>
      <c r="I24" s="34"/>
      <c r="J24" s="34"/>
      <c r="K24" s="34"/>
      <c r="L24" s="6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62" customFormat="1" ht="12" customHeight="1">
      <c r="A25" s="34"/>
      <c r="B25" s="30"/>
      <c r="C25" s="34"/>
      <c r="D25" s="57" t="s">
        <v>33</v>
      </c>
      <c r="E25" s="34"/>
      <c r="F25" s="34"/>
      <c r="G25" s="34"/>
      <c r="H25" s="34"/>
      <c r="I25" s="57" t="s">
        <v>25</v>
      </c>
      <c r="J25" s="64" t="s">
        <v>1</v>
      </c>
      <c r="K25" s="34"/>
      <c r="L25" s="6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62" customFormat="1" ht="18" customHeight="1">
      <c r="A26" s="34"/>
      <c r="B26" s="30"/>
      <c r="C26" s="34"/>
      <c r="D26" s="34"/>
      <c r="E26" s="64" t="s">
        <v>34</v>
      </c>
      <c r="F26" s="34"/>
      <c r="G26" s="34"/>
      <c r="H26" s="34"/>
      <c r="I26" s="57" t="s">
        <v>27</v>
      </c>
      <c r="J26" s="64" t="s">
        <v>1</v>
      </c>
      <c r="K26" s="34"/>
      <c r="L26" s="6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62" customFormat="1" ht="6.95" customHeight="1">
      <c r="A27" s="34"/>
      <c r="B27" s="30"/>
      <c r="C27" s="34"/>
      <c r="D27" s="34"/>
      <c r="E27" s="34"/>
      <c r="F27" s="34"/>
      <c r="G27" s="34"/>
      <c r="H27" s="34"/>
      <c r="I27" s="34"/>
      <c r="J27" s="34"/>
      <c r="K27" s="34"/>
      <c r="L27" s="6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62" customFormat="1" ht="12" customHeight="1">
      <c r="A28" s="34"/>
      <c r="B28" s="30"/>
      <c r="C28" s="34"/>
      <c r="D28" s="57" t="s">
        <v>35</v>
      </c>
      <c r="E28" s="34"/>
      <c r="F28" s="34"/>
      <c r="G28" s="34"/>
      <c r="H28" s="34"/>
      <c r="I28" s="34"/>
      <c r="J28" s="34"/>
      <c r="K28" s="34"/>
      <c r="L28" s="6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71" customFormat="1" ht="16.5" customHeight="1">
      <c r="A29" s="67"/>
      <c r="B29" s="68"/>
      <c r="C29" s="67"/>
      <c r="D29" s="67"/>
      <c r="E29" s="69" t="s">
        <v>1</v>
      </c>
      <c r="F29" s="69"/>
      <c r="G29" s="69"/>
      <c r="H29" s="69"/>
      <c r="I29" s="67"/>
      <c r="J29" s="67"/>
      <c r="K29" s="67"/>
      <c r="L29" s="70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</row>
    <row r="30" spans="1:31" s="62" customFormat="1" ht="6.95" customHeight="1">
      <c r="A30" s="34"/>
      <c r="B30" s="30"/>
      <c r="C30" s="34"/>
      <c r="D30" s="34"/>
      <c r="E30" s="34"/>
      <c r="F30" s="34"/>
      <c r="G30" s="34"/>
      <c r="H30" s="34"/>
      <c r="I30" s="34"/>
      <c r="J30" s="34"/>
      <c r="K30" s="34"/>
      <c r="L30" s="6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62" customFormat="1" ht="6.95" customHeight="1">
      <c r="A31" s="34"/>
      <c r="B31" s="30"/>
      <c r="C31" s="34"/>
      <c r="D31" s="72"/>
      <c r="E31" s="72"/>
      <c r="F31" s="72"/>
      <c r="G31" s="72"/>
      <c r="H31" s="72"/>
      <c r="I31" s="72"/>
      <c r="J31" s="72"/>
      <c r="K31" s="72"/>
      <c r="L31" s="6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62" customFormat="1" ht="25.5" customHeight="1">
      <c r="A32" s="34"/>
      <c r="B32" s="30"/>
      <c r="C32" s="34"/>
      <c r="D32" s="73" t="s">
        <v>36</v>
      </c>
      <c r="E32" s="34"/>
      <c r="F32" s="34"/>
      <c r="G32" s="34"/>
      <c r="H32" s="34"/>
      <c r="I32" s="34"/>
      <c r="J32" s="74">
        <f>ROUND(J122,2)</f>
        <v>0</v>
      </c>
      <c r="K32" s="34"/>
      <c r="L32" s="6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62" customFormat="1" ht="6.95" customHeight="1">
      <c r="A33" s="34"/>
      <c r="B33" s="30"/>
      <c r="C33" s="34"/>
      <c r="D33" s="72"/>
      <c r="E33" s="72"/>
      <c r="F33" s="72"/>
      <c r="G33" s="72"/>
      <c r="H33" s="72"/>
      <c r="I33" s="72"/>
      <c r="J33" s="72"/>
      <c r="K33" s="72"/>
      <c r="L33" s="6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62" customFormat="1" ht="14.45" customHeight="1">
      <c r="A34" s="34"/>
      <c r="B34" s="30"/>
      <c r="C34" s="34"/>
      <c r="D34" s="34"/>
      <c r="E34" s="34"/>
      <c r="F34" s="75" t="s">
        <v>38</v>
      </c>
      <c r="G34" s="34"/>
      <c r="H34" s="34"/>
      <c r="I34" s="75" t="s">
        <v>37</v>
      </c>
      <c r="J34" s="75" t="s">
        <v>39</v>
      </c>
      <c r="K34" s="34"/>
      <c r="L34" s="6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62" customFormat="1" ht="14.45" customHeight="1">
      <c r="A35" s="34"/>
      <c r="B35" s="30"/>
      <c r="C35" s="34"/>
      <c r="D35" s="76" t="s">
        <v>40</v>
      </c>
      <c r="E35" s="57" t="s">
        <v>41</v>
      </c>
      <c r="F35" s="77">
        <f>ROUND((SUM(BE122:BE232)),2)</f>
        <v>0</v>
      </c>
      <c r="G35" s="34"/>
      <c r="H35" s="34"/>
      <c r="I35" s="78">
        <v>0.21</v>
      </c>
      <c r="J35" s="77">
        <f>ROUND(((SUM(BE122:BE232))*I35),2)</f>
        <v>0</v>
      </c>
      <c r="K35" s="34"/>
      <c r="L35" s="6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62" customFormat="1" ht="14.45" customHeight="1">
      <c r="A36" s="34"/>
      <c r="B36" s="30"/>
      <c r="C36" s="34"/>
      <c r="D36" s="34"/>
      <c r="E36" s="57" t="s">
        <v>42</v>
      </c>
      <c r="F36" s="77">
        <f>ROUND((SUM(BF122:BF232)),2)</f>
        <v>0</v>
      </c>
      <c r="G36" s="34"/>
      <c r="H36" s="34"/>
      <c r="I36" s="78">
        <v>0.12</v>
      </c>
      <c r="J36" s="77">
        <f>ROUND(((SUM(BF122:BF232))*I36),2)</f>
        <v>0</v>
      </c>
      <c r="K36" s="34"/>
      <c r="L36" s="6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62" customFormat="1" ht="14.45" hidden="1" customHeight="1">
      <c r="A37" s="34"/>
      <c r="B37" s="30"/>
      <c r="C37" s="34"/>
      <c r="D37" s="34"/>
      <c r="E37" s="57" t="s">
        <v>43</v>
      </c>
      <c r="F37" s="77">
        <f>ROUND((SUM(BG122:BG232)),2)</f>
        <v>0</v>
      </c>
      <c r="G37" s="34"/>
      <c r="H37" s="34"/>
      <c r="I37" s="78">
        <v>0.21</v>
      </c>
      <c r="J37" s="77">
        <f>0</f>
        <v>0</v>
      </c>
      <c r="K37" s="34"/>
      <c r="L37" s="6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62" customFormat="1" ht="14.45" hidden="1" customHeight="1">
      <c r="A38" s="34"/>
      <c r="B38" s="30"/>
      <c r="C38" s="34"/>
      <c r="D38" s="34"/>
      <c r="E38" s="57" t="s">
        <v>44</v>
      </c>
      <c r="F38" s="77">
        <f>ROUND((SUM(BH122:BH232)),2)</f>
        <v>0</v>
      </c>
      <c r="G38" s="34"/>
      <c r="H38" s="34"/>
      <c r="I38" s="78">
        <v>0.12</v>
      </c>
      <c r="J38" s="77">
        <f>0</f>
        <v>0</v>
      </c>
      <c r="K38" s="34"/>
      <c r="L38" s="6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62" customFormat="1" ht="14.45" hidden="1" customHeight="1">
      <c r="A39" s="34"/>
      <c r="B39" s="30"/>
      <c r="C39" s="34"/>
      <c r="D39" s="34"/>
      <c r="E39" s="57" t="s">
        <v>45</v>
      </c>
      <c r="F39" s="77">
        <f>ROUND((SUM(BI122:BI232)),2)</f>
        <v>0</v>
      </c>
      <c r="G39" s="34"/>
      <c r="H39" s="34"/>
      <c r="I39" s="78">
        <v>0</v>
      </c>
      <c r="J39" s="77">
        <f>0</f>
        <v>0</v>
      </c>
      <c r="K39" s="34"/>
      <c r="L39" s="6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62" customFormat="1" ht="6.95" customHeight="1">
      <c r="A40" s="34"/>
      <c r="B40" s="30"/>
      <c r="C40" s="34"/>
      <c r="D40" s="34"/>
      <c r="E40" s="34"/>
      <c r="F40" s="34"/>
      <c r="G40" s="34"/>
      <c r="H40" s="34"/>
      <c r="I40" s="34"/>
      <c r="J40" s="34"/>
      <c r="K40" s="34"/>
      <c r="L40" s="6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62" customFormat="1" ht="25.5" customHeight="1">
      <c r="A41" s="34"/>
      <c r="B41" s="30"/>
      <c r="C41" s="79"/>
      <c r="D41" s="80" t="s">
        <v>46</v>
      </c>
      <c r="E41" s="81"/>
      <c r="F41" s="81"/>
      <c r="G41" s="82" t="s">
        <v>47</v>
      </c>
      <c r="H41" s="83" t="s">
        <v>48</v>
      </c>
      <c r="I41" s="81"/>
      <c r="J41" s="84">
        <f>SUM(J32:J39)</f>
        <v>0</v>
      </c>
      <c r="K41" s="85"/>
      <c r="L41" s="6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62" customFormat="1" ht="14.45" customHeight="1">
      <c r="A42" s="34"/>
      <c r="B42" s="30"/>
      <c r="C42" s="34"/>
      <c r="D42" s="34"/>
      <c r="E42" s="34"/>
      <c r="F42" s="34"/>
      <c r="G42" s="34"/>
      <c r="H42" s="34"/>
      <c r="I42" s="34"/>
      <c r="J42" s="34"/>
      <c r="K42" s="34"/>
      <c r="L42" s="6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ht="14.45" customHeight="1">
      <c r="B43" s="54"/>
      <c r="L43" s="54"/>
    </row>
    <row r="44" spans="1:31" ht="14.45" customHeight="1">
      <c r="B44" s="54"/>
      <c r="L44" s="54"/>
    </row>
    <row r="45" spans="1:31" ht="14.45" customHeight="1">
      <c r="B45" s="54"/>
      <c r="L45" s="54"/>
    </row>
    <row r="46" spans="1:31" ht="14.45" customHeight="1">
      <c r="B46" s="54"/>
      <c r="L46" s="54"/>
    </row>
    <row r="47" spans="1:31" ht="14.45" customHeight="1">
      <c r="B47" s="54"/>
      <c r="L47" s="54"/>
    </row>
    <row r="48" spans="1:31" ht="14.45" customHeight="1">
      <c r="B48" s="54"/>
      <c r="L48" s="54"/>
    </row>
    <row r="49" spans="1:31" ht="14.45" customHeight="1">
      <c r="B49" s="54"/>
      <c r="L49" s="54"/>
    </row>
    <row r="50" spans="1:31" s="62" customFormat="1" ht="14.45" customHeight="1">
      <c r="B50" s="61"/>
      <c r="D50" s="86" t="s">
        <v>49</v>
      </c>
      <c r="E50" s="87"/>
      <c r="F50" s="87"/>
      <c r="G50" s="86" t="s">
        <v>50</v>
      </c>
      <c r="H50" s="87"/>
      <c r="I50" s="87"/>
      <c r="J50" s="87"/>
      <c r="K50" s="87"/>
      <c r="L50" s="61"/>
    </row>
    <row r="51" spans="1:31">
      <c r="B51" s="54"/>
      <c r="L51" s="54"/>
    </row>
    <row r="52" spans="1:31">
      <c r="B52" s="54"/>
      <c r="L52" s="54"/>
    </row>
    <row r="53" spans="1:31">
      <c r="B53" s="54"/>
      <c r="L53" s="54"/>
    </row>
    <row r="54" spans="1:31">
      <c r="B54" s="54"/>
      <c r="L54" s="54"/>
    </row>
    <row r="55" spans="1:31">
      <c r="B55" s="54"/>
      <c r="L55" s="54"/>
    </row>
    <row r="56" spans="1:31">
      <c r="B56" s="54"/>
      <c r="L56" s="54"/>
    </row>
    <row r="57" spans="1:31">
      <c r="B57" s="54"/>
      <c r="L57" s="54"/>
    </row>
    <row r="58" spans="1:31">
      <c r="B58" s="54"/>
      <c r="L58" s="54"/>
    </row>
    <row r="59" spans="1:31">
      <c r="B59" s="54"/>
      <c r="L59" s="54"/>
    </row>
    <row r="60" spans="1:31">
      <c r="B60" s="54"/>
      <c r="L60" s="54"/>
    </row>
    <row r="61" spans="1:31" s="62" customFormat="1" ht="12.75">
      <c r="A61" s="34"/>
      <c r="B61" s="30"/>
      <c r="C61" s="34"/>
      <c r="D61" s="88" t="s">
        <v>51</v>
      </c>
      <c r="E61" s="89"/>
      <c r="F61" s="90" t="s">
        <v>52</v>
      </c>
      <c r="G61" s="88" t="s">
        <v>51</v>
      </c>
      <c r="H61" s="89"/>
      <c r="I61" s="89"/>
      <c r="J61" s="91" t="s">
        <v>52</v>
      </c>
      <c r="K61" s="89"/>
      <c r="L61" s="6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54"/>
      <c r="L62" s="54"/>
    </row>
    <row r="63" spans="1:31">
      <c r="B63" s="54"/>
      <c r="L63" s="54"/>
    </row>
    <row r="64" spans="1:31">
      <c r="B64" s="54"/>
      <c r="L64" s="54"/>
    </row>
    <row r="65" spans="1:31" s="62" customFormat="1" ht="12.75">
      <c r="A65" s="34"/>
      <c r="B65" s="30"/>
      <c r="C65" s="34"/>
      <c r="D65" s="86" t="s">
        <v>53</v>
      </c>
      <c r="E65" s="92"/>
      <c r="F65" s="92"/>
      <c r="G65" s="86" t="s">
        <v>54</v>
      </c>
      <c r="H65" s="92"/>
      <c r="I65" s="92"/>
      <c r="J65" s="92"/>
      <c r="K65" s="92"/>
      <c r="L65" s="6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54"/>
      <c r="L66" s="54"/>
    </row>
    <row r="67" spans="1:31">
      <c r="B67" s="54"/>
      <c r="L67" s="54"/>
    </row>
    <row r="68" spans="1:31">
      <c r="B68" s="54"/>
      <c r="L68" s="54"/>
    </row>
    <row r="69" spans="1:31">
      <c r="B69" s="54"/>
      <c r="L69" s="54"/>
    </row>
    <row r="70" spans="1:31">
      <c r="B70" s="54"/>
      <c r="L70" s="54"/>
    </row>
    <row r="71" spans="1:31">
      <c r="B71" s="54"/>
      <c r="L71" s="54"/>
    </row>
    <row r="72" spans="1:31">
      <c r="B72" s="54"/>
      <c r="L72" s="54"/>
    </row>
    <row r="73" spans="1:31">
      <c r="B73" s="54"/>
      <c r="L73" s="54"/>
    </row>
    <row r="74" spans="1:31">
      <c r="B74" s="54"/>
      <c r="L74" s="54"/>
    </row>
    <row r="75" spans="1:31">
      <c r="B75" s="54"/>
      <c r="L75" s="54"/>
    </row>
    <row r="76" spans="1:31" s="62" customFormat="1" ht="12.75">
      <c r="A76" s="34"/>
      <c r="B76" s="30"/>
      <c r="C76" s="34"/>
      <c r="D76" s="88" t="s">
        <v>51</v>
      </c>
      <c r="E76" s="89"/>
      <c r="F76" s="90" t="s">
        <v>52</v>
      </c>
      <c r="G76" s="88" t="s">
        <v>51</v>
      </c>
      <c r="H76" s="89"/>
      <c r="I76" s="89"/>
      <c r="J76" s="91" t="s">
        <v>52</v>
      </c>
      <c r="K76" s="89"/>
      <c r="L76" s="6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62" customFormat="1" ht="14.45" customHeight="1">
      <c r="A77" s="34"/>
      <c r="B77" s="93"/>
      <c r="C77" s="94"/>
      <c r="D77" s="94"/>
      <c r="E77" s="94"/>
      <c r="F77" s="94"/>
      <c r="G77" s="94"/>
      <c r="H77" s="94"/>
      <c r="I77" s="94"/>
      <c r="J77" s="94"/>
      <c r="K77" s="94"/>
      <c r="L77" s="6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62" customFormat="1" ht="6.95" customHeight="1">
      <c r="A81" s="34"/>
      <c r="B81" s="95"/>
      <c r="C81" s="189"/>
      <c r="D81" s="189"/>
      <c r="E81" s="189"/>
      <c r="F81" s="189"/>
      <c r="G81" s="189"/>
      <c r="H81" s="189"/>
      <c r="I81" s="189"/>
      <c r="J81" s="189"/>
      <c r="K81" s="189"/>
      <c r="L81" s="6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62" customFormat="1" ht="24.95" customHeight="1">
      <c r="A82" s="34"/>
      <c r="B82" s="30"/>
      <c r="C82" s="169" t="s">
        <v>112</v>
      </c>
      <c r="D82" s="152"/>
      <c r="E82" s="152"/>
      <c r="F82" s="152"/>
      <c r="G82" s="152"/>
      <c r="H82" s="152"/>
      <c r="I82" s="152"/>
      <c r="J82" s="152"/>
      <c r="K82" s="152"/>
      <c r="L82" s="6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62" customFormat="1" ht="6.95" customHeight="1">
      <c r="A83" s="34"/>
      <c r="B83" s="30"/>
      <c r="C83" s="152"/>
      <c r="D83" s="152"/>
      <c r="E83" s="152"/>
      <c r="F83" s="152"/>
      <c r="G83" s="152"/>
      <c r="H83" s="152"/>
      <c r="I83" s="152"/>
      <c r="J83" s="152"/>
      <c r="K83" s="152"/>
      <c r="L83" s="6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62" customFormat="1" ht="12" customHeight="1">
      <c r="A84" s="34"/>
      <c r="B84" s="30"/>
      <c r="C84" s="153" t="s">
        <v>16</v>
      </c>
      <c r="D84" s="152"/>
      <c r="E84" s="152"/>
      <c r="F84" s="152"/>
      <c r="G84" s="152"/>
      <c r="H84" s="152"/>
      <c r="I84" s="152"/>
      <c r="J84" s="152"/>
      <c r="K84" s="152"/>
      <c r="L84" s="6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62" customFormat="1" ht="26.25" customHeight="1">
      <c r="A85" s="34"/>
      <c r="B85" s="30"/>
      <c r="C85" s="152"/>
      <c r="D85" s="152"/>
      <c r="E85" s="170" t="str">
        <f>E7</f>
        <v>REKONSTRUKCE CHODNÍKU NA UL. VSETÍNSKÁ VE VALAŠSKÉM MEZIŘÍČÍ</v>
      </c>
      <c r="F85" s="171"/>
      <c r="G85" s="171"/>
      <c r="H85" s="171"/>
      <c r="I85" s="152"/>
      <c r="J85" s="152"/>
      <c r="K85" s="152"/>
      <c r="L85" s="6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ht="12" customHeight="1">
      <c r="B86" s="54"/>
      <c r="C86" s="153" t="s">
        <v>108</v>
      </c>
      <c r="D86" s="172"/>
      <c r="E86" s="172"/>
      <c r="F86" s="172"/>
      <c r="G86" s="172"/>
      <c r="H86" s="172"/>
      <c r="I86" s="172"/>
      <c r="J86" s="172"/>
      <c r="K86" s="172"/>
      <c r="L86" s="54"/>
    </row>
    <row r="87" spans="1:31" s="62" customFormat="1" ht="16.5" customHeight="1">
      <c r="A87" s="34"/>
      <c r="B87" s="30"/>
      <c r="C87" s="152"/>
      <c r="D87" s="152"/>
      <c r="E87" s="170" t="s">
        <v>109</v>
      </c>
      <c r="F87" s="173"/>
      <c r="G87" s="173"/>
      <c r="H87" s="173"/>
      <c r="I87" s="152"/>
      <c r="J87" s="152"/>
      <c r="K87" s="152"/>
      <c r="L87" s="6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62" customFormat="1" ht="12" customHeight="1">
      <c r="A88" s="34"/>
      <c r="B88" s="30"/>
      <c r="C88" s="153" t="s">
        <v>110</v>
      </c>
      <c r="D88" s="152"/>
      <c r="E88" s="152"/>
      <c r="F88" s="152"/>
      <c r="G88" s="152"/>
      <c r="H88" s="152"/>
      <c r="I88" s="152"/>
      <c r="J88" s="152"/>
      <c r="K88" s="152"/>
      <c r="L88" s="6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62" customFormat="1" ht="16.5" customHeight="1">
      <c r="A89" s="34"/>
      <c r="B89" s="30"/>
      <c r="C89" s="152"/>
      <c r="D89" s="152"/>
      <c r="E89" s="174" t="str">
        <f>E11</f>
        <v>400 - SO 400 Veřejné osvětlení</v>
      </c>
      <c r="F89" s="173"/>
      <c r="G89" s="173"/>
      <c r="H89" s="173"/>
      <c r="I89" s="152"/>
      <c r="J89" s="152"/>
      <c r="K89" s="152"/>
      <c r="L89" s="6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62" customFormat="1" ht="6.95" customHeight="1">
      <c r="A90" s="34"/>
      <c r="B90" s="30"/>
      <c r="C90" s="152"/>
      <c r="D90" s="152"/>
      <c r="E90" s="152"/>
      <c r="F90" s="152"/>
      <c r="G90" s="152"/>
      <c r="H90" s="152"/>
      <c r="I90" s="152"/>
      <c r="J90" s="152"/>
      <c r="K90" s="152"/>
      <c r="L90" s="6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62" customFormat="1" ht="12" customHeight="1">
      <c r="A91" s="34"/>
      <c r="B91" s="30"/>
      <c r="C91" s="153" t="s">
        <v>20</v>
      </c>
      <c r="D91" s="152"/>
      <c r="E91" s="152"/>
      <c r="F91" s="154" t="str">
        <f>F14</f>
        <v>Valašské Meziříčí</v>
      </c>
      <c r="G91" s="152"/>
      <c r="H91" s="152"/>
      <c r="I91" s="153" t="s">
        <v>22</v>
      </c>
      <c r="J91" s="175" t="str">
        <f>IF(J14="","",J14)</f>
        <v>4. 2. 2026</v>
      </c>
      <c r="K91" s="152"/>
      <c r="L91" s="6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62" customFormat="1" ht="6.95" customHeight="1">
      <c r="A92" s="34"/>
      <c r="B92" s="30"/>
      <c r="C92" s="152"/>
      <c r="D92" s="152"/>
      <c r="E92" s="152"/>
      <c r="F92" s="152"/>
      <c r="G92" s="152"/>
      <c r="H92" s="152"/>
      <c r="I92" s="152"/>
      <c r="J92" s="152"/>
      <c r="K92" s="152"/>
      <c r="L92" s="6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62" customFormat="1" ht="40.15" customHeight="1">
      <c r="A93" s="34"/>
      <c r="B93" s="30"/>
      <c r="C93" s="153" t="s">
        <v>24</v>
      </c>
      <c r="D93" s="152"/>
      <c r="E93" s="152"/>
      <c r="F93" s="154" t="str">
        <f>E17</f>
        <v>Město Valašské Meziříčí</v>
      </c>
      <c r="G93" s="152"/>
      <c r="H93" s="152"/>
      <c r="I93" s="153" t="s">
        <v>30</v>
      </c>
      <c r="J93" s="176" t="str">
        <f>E23</f>
        <v>Staveník Petr Poličná 407, 757 01 Valašské Meziříč</v>
      </c>
      <c r="K93" s="152"/>
      <c r="L93" s="6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62" customFormat="1" ht="15.2" customHeight="1">
      <c r="A94" s="34"/>
      <c r="B94" s="30"/>
      <c r="C94" s="153" t="s">
        <v>28</v>
      </c>
      <c r="D94" s="152"/>
      <c r="E94" s="152"/>
      <c r="F94" s="154" t="str">
        <f>IF(E20="","",E20)</f>
        <v>Vyplň údaj</v>
      </c>
      <c r="G94" s="152"/>
      <c r="H94" s="152"/>
      <c r="I94" s="153" t="s">
        <v>33</v>
      </c>
      <c r="J94" s="176" t="str">
        <f>E26</f>
        <v>Fajfrová Irena</v>
      </c>
      <c r="K94" s="152"/>
      <c r="L94" s="6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62" customFormat="1" ht="10.35" customHeight="1">
      <c r="A95" s="34"/>
      <c r="B95" s="30"/>
      <c r="C95" s="152"/>
      <c r="D95" s="152"/>
      <c r="E95" s="152"/>
      <c r="F95" s="152"/>
      <c r="G95" s="152"/>
      <c r="H95" s="152"/>
      <c r="I95" s="152"/>
      <c r="J95" s="152"/>
      <c r="K95" s="152"/>
      <c r="L95" s="6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62" customFormat="1" ht="29.25" customHeight="1">
      <c r="A96" s="34"/>
      <c r="B96" s="30"/>
      <c r="C96" s="177" t="s">
        <v>113</v>
      </c>
      <c r="D96" s="162"/>
      <c r="E96" s="162"/>
      <c r="F96" s="162"/>
      <c r="G96" s="162"/>
      <c r="H96" s="162"/>
      <c r="I96" s="162"/>
      <c r="J96" s="178" t="s">
        <v>114</v>
      </c>
      <c r="K96" s="162"/>
      <c r="L96" s="6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62" customFormat="1" ht="10.35" customHeight="1">
      <c r="A97" s="34"/>
      <c r="B97" s="30"/>
      <c r="C97" s="152"/>
      <c r="D97" s="152"/>
      <c r="E97" s="152"/>
      <c r="F97" s="152"/>
      <c r="G97" s="152"/>
      <c r="H97" s="152"/>
      <c r="I97" s="152"/>
      <c r="J97" s="152"/>
      <c r="K97" s="152"/>
      <c r="L97" s="6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62" customFormat="1" ht="22.9" customHeight="1">
      <c r="A98" s="34"/>
      <c r="B98" s="30"/>
      <c r="C98" s="179" t="s">
        <v>115</v>
      </c>
      <c r="D98" s="152"/>
      <c r="E98" s="152"/>
      <c r="F98" s="152"/>
      <c r="G98" s="152"/>
      <c r="H98" s="152"/>
      <c r="I98" s="152"/>
      <c r="J98" s="157">
        <f>J122</f>
        <v>0</v>
      </c>
      <c r="K98" s="152"/>
      <c r="L98" s="6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50" t="s">
        <v>116</v>
      </c>
    </row>
    <row r="99" spans="1:47" s="97" customFormat="1" ht="24.95" customHeight="1">
      <c r="B99" s="98"/>
      <c r="C99" s="180"/>
      <c r="D99" s="181" t="s">
        <v>449</v>
      </c>
      <c r="E99" s="182"/>
      <c r="F99" s="182"/>
      <c r="G99" s="182"/>
      <c r="H99" s="182"/>
      <c r="I99" s="182"/>
      <c r="J99" s="183">
        <f>J123</f>
        <v>0</v>
      </c>
      <c r="K99" s="180"/>
      <c r="L99" s="98"/>
    </row>
    <row r="100" spans="1:47" s="99" customFormat="1" ht="19.899999999999999" customHeight="1">
      <c r="B100" s="100"/>
      <c r="C100" s="184"/>
      <c r="D100" s="185" t="s">
        <v>450</v>
      </c>
      <c r="E100" s="186"/>
      <c r="F100" s="186"/>
      <c r="G100" s="186"/>
      <c r="H100" s="186"/>
      <c r="I100" s="186"/>
      <c r="J100" s="187">
        <f>J124</f>
        <v>0</v>
      </c>
      <c r="K100" s="184"/>
      <c r="L100" s="100"/>
    </row>
    <row r="101" spans="1:47" s="62" customFormat="1" ht="21.95" customHeight="1">
      <c r="A101" s="34"/>
      <c r="B101" s="30"/>
      <c r="C101" s="152"/>
      <c r="D101" s="152"/>
      <c r="E101" s="152"/>
      <c r="F101" s="152"/>
      <c r="G101" s="152"/>
      <c r="H101" s="152"/>
      <c r="I101" s="152"/>
      <c r="J101" s="152"/>
      <c r="K101" s="152"/>
      <c r="L101" s="6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62" customFormat="1" ht="6.95" customHeight="1">
      <c r="A102" s="34"/>
      <c r="B102" s="93"/>
      <c r="C102" s="188"/>
      <c r="D102" s="188"/>
      <c r="E102" s="188"/>
      <c r="F102" s="188"/>
      <c r="G102" s="188"/>
      <c r="H102" s="188"/>
      <c r="I102" s="188"/>
      <c r="J102" s="188"/>
      <c r="K102" s="188"/>
      <c r="L102" s="6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>
      <c r="C103" s="172"/>
      <c r="D103" s="172"/>
      <c r="E103" s="172"/>
      <c r="F103" s="172"/>
      <c r="G103" s="172"/>
      <c r="H103" s="172"/>
      <c r="I103" s="172"/>
      <c r="J103" s="172"/>
      <c r="K103" s="172"/>
    </row>
    <row r="104" spans="1:47">
      <c r="C104" s="172"/>
      <c r="D104" s="172"/>
      <c r="E104" s="172"/>
      <c r="F104" s="172"/>
      <c r="G104" s="172"/>
      <c r="H104" s="172"/>
      <c r="I104" s="172"/>
      <c r="J104" s="172"/>
      <c r="K104" s="172"/>
    </row>
    <row r="105" spans="1:47">
      <c r="C105" s="172"/>
      <c r="D105" s="172"/>
      <c r="E105" s="172"/>
      <c r="F105" s="172"/>
      <c r="G105" s="172"/>
      <c r="H105" s="172"/>
      <c r="I105" s="172"/>
      <c r="J105" s="172"/>
      <c r="K105" s="172"/>
    </row>
    <row r="106" spans="1:47" s="62" customFormat="1" ht="6.95" customHeight="1">
      <c r="A106" s="34"/>
      <c r="B106" s="95"/>
      <c r="C106" s="189"/>
      <c r="D106" s="189"/>
      <c r="E106" s="189"/>
      <c r="F106" s="189"/>
      <c r="G106" s="189"/>
      <c r="H106" s="189"/>
      <c r="I106" s="189"/>
      <c r="J106" s="189"/>
      <c r="K106" s="189"/>
      <c r="L106" s="6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62" customFormat="1" ht="24.95" customHeight="1">
      <c r="A107" s="34"/>
      <c r="B107" s="30"/>
      <c r="C107" s="169" t="s">
        <v>124</v>
      </c>
      <c r="D107" s="152"/>
      <c r="E107" s="152"/>
      <c r="F107" s="152"/>
      <c r="G107" s="152"/>
      <c r="H107" s="152"/>
      <c r="I107" s="152"/>
      <c r="J107" s="152"/>
      <c r="K107" s="152"/>
      <c r="L107" s="6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62" customFormat="1" ht="6.95" customHeight="1">
      <c r="A108" s="34"/>
      <c r="B108" s="30"/>
      <c r="C108" s="152"/>
      <c r="D108" s="152"/>
      <c r="E108" s="152"/>
      <c r="F108" s="152"/>
      <c r="G108" s="152"/>
      <c r="H108" s="152"/>
      <c r="I108" s="152"/>
      <c r="J108" s="152"/>
      <c r="K108" s="152"/>
      <c r="L108" s="6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62" customFormat="1" ht="12" customHeight="1">
      <c r="A109" s="34"/>
      <c r="B109" s="30"/>
      <c r="C109" s="153" t="s">
        <v>16</v>
      </c>
      <c r="D109" s="152"/>
      <c r="E109" s="152"/>
      <c r="F109" s="152"/>
      <c r="G109" s="152"/>
      <c r="H109" s="152"/>
      <c r="I109" s="152"/>
      <c r="J109" s="152"/>
      <c r="K109" s="152"/>
      <c r="L109" s="6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62" customFormat="1" ht="26.25" customHeight="1">
      <c r="A110" s="34"/>
      <c r="B110" s="30"/>
      <c r="C110" s="152"/>
      <c r="D110" s="152"/>
      <c r="E110" s="170" t="str">
        <f>E7</f>
        <v>REKONSTRUKCE CHODNÍKU NA UL. VSETÍNSKÁ VE VALAŠSKÉM MEZIŘÍČÍ</v>
      </c>
      <c r="F110" s="171"/>
      <c r="G110" s="171"/>
      <c r="H110" s="171"/>
      <c r="I110" s="152"/>
      <c r="J110" s="152"/>
      <c r="K110" s="152"/>
      <c r="L110" s="6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ht="12" customHeight="1">
      <c r="B111" s="54"/>
      <c r="C111" s="153" t="s">
        <v>108</v>
      </c>
      <c r="D111" s="172"/>
      <c r="E111" s="172"/>
      <c r="F111" s="172"/>
      <c r="G111" s="172"/>
      <c r="H111" s="172"/>
      <c r="I111" s="172"/>
      <c r="J111" s="172"/>
      <c r="K111" s="172"/>
      <c r="L111" s="54"/>
    </row>
    <row r="112" spans="1:47" s="62" customFormat="1" ht="16.5" customHeight="1">
      <c r="A112" s="34"/>
      <c r="B112" s="30"/>
      <c r="C112" s="152"/>
      <c r="D112" s="152"/>
      <c r="E112" s="170" t="s">
        <v>109</v>
      </c>
      <c r="F112" s="173"/>
      <c r="G112" s="173"/>
      <c r="H112" s="173"/>
      <c r="I112" s="152"/>
      <c r="J112" s="152"/>
      <c r="K112" s="152"/>
      <c r="L112" s="6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62" customFormat="1" ht="12" customHeight="1">
      <c r="A113" s="34"/>
      <c r="B113" s="30"/>
      <c r="C113" s="153" t="s">
        <v>110</v>
      </c>
      <c r="D113" s="152"/>
      <c r="E113" s="152"/>
      <c r="F113" s="152"/>
      <c r="G113" s="152"/>
      <c r="H113" s="152"/>
      <c r="I113" s="152"/>
      <c r="J113" s="152"/>
      <c r="K113" s="152"/>
      <c r="L113" s="6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62" customFormat="1" ht="16.5" customHeight="1">
      <c r="A114" s="34"/>
      <c r="B114" s="30"/>
      <c r="C114" s="152"/>
      <c r="D114" s="152"/>
      <c r="E114" s="174" t="str">
        <f>E11</f>
        <v>400 - SO 400 Veřejné osvětlení</v>
      </c>
      <c r="F114" s="173"/>
      <c r="G114" s="173"/>
      <c r="H114" s="173"/>
      <c r="I114" s="152"/>
      <c r="J114" s="152"/>
      <c r="K114" s="152"/>
      <c r="L114" s="6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62" customFormat="1" ht="6.95" customHeight="1">
      <c r="A115" s="34"/>
      <c r="B115" s="30"/>
      <c r="C115" s="152"/>
      <c r="D115" s="152"/>
      <c r="E115" s="152"/>
      <c r="F115" s="152"/>
      <c r="G115" s="152"/>
      <c r="H115" s="152"/>
      <c r="I115" s="152"/>
      <c r="J115" s="152"/>
      <c r="K115" s="152"/>
      <c r="L115" s="6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62" customFormat="1" ht="12" customHeight="1">
      <c r="A116" s="34"/>
      <c r="B116" s="30"/>
      <c r="C116" s="153" t="s">
        <v>20</v>
      </c>
      <c r="D116" s="152"/>
      <c r="E116" s="152"/>
      <c r="F116" s="154" t="str">
        <f>F14</f>
        <v>Valašské Meziříčí</v>
      </c>
      <c r="G116" s="152"/>
      <c r="H116" s="152"/>
      <c r="I116" s="153" t="s">
        <v>22</v>
      </c>
      <c r="J116" s="175" t="str">
        <f>IF(J14="","",J14)</f>
        <v>4. 2. 2026</v>
      </c>
      <c r="K116" s="152"/>
      <c r="L116" s="6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62" customFormat="1" ht="6.95" customHeight="1">
      <c r="A117" s="34"/>
      <c r="B117" s="30"/>
      <c r="C117" s="152"/>
      <c r="D117" s="152"/>
      <c r="E117" s="152"/>
      <c r="F117" s="152"/>
      <c r="G117" s="152"/>
      <c r="H117" s="152"/>
      <c r="I117" s="152"/>
      <c r="J117" s="152"/>
      <c r="K117" s="152"/>
      <c r="L117" s="6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62" customFormat="1" ht="40.15" customHeight="1">
      <c r="A118" s="34"/>
      <c r="B118" s="30"/>
      <c r="C118" s="153" t="s">
        <v>24</v>
      </c>
      <c r="D118" s="152"/>
      <c r="E118" s="152"/>
      <c r="F118" s="154" t="str">
        <f>E17</f>
        <v>Město Valašské Meziříčí</v>
      </c>
      <c r="G118" s="152"/>
      <c r="H118" s="152"/>
      <c r="I118" s="153" t="s">
        <v>30</v>
      </c>
      <c r="J118" s="176" t="str">
        <f>E23</f>
        <v>Staveník Petr Poličná 407, 757 01 Valašské Meziříč</v>
      </c>
      <c r="K118" s="152"/>
      <c r="L118" s="6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62" customFormat="1" ht="15.2" customHeight="1">
      <c r="A119" s="34"/>
      <c r="B119" s="30"/>
      <c r="C119" s="153" t="s">
        <v>28</v>
      </c>
      <c r="D119" s="152"/>
      <c r="E119" s="152"/>
      <c r="F119" s="154" t="str">
        <f>IF(E20="","",E20)</f>
        <v>Vyplň údaj</v>
      </c>
      <c r="G119" s="152"/>
      <c r="H119" s="152"/>
      <c r="I119" s="153" t="s">
        <v>33</v>
      </c>
      <c r="J119" s="176" t="str">
        <f>E26</f>
        <v>Fajfrová Irena</v>
      </c>
      <c r="K119" s="152"/>
      <c r="L119" s="6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62" customFormat="1" ht="10.35" customHeight="1">
      <c r="A120" s="34"/>
      <c r="B120" s="30"/>
      <c r="C120" s="152"/>
      <c r="D120" s="152"/>
      <c r="E120" s="152"/>
      <c r="F120" s="152"/>
      <c r="G120" s="152"/>
      <c r="H120" s="152"/>
      <c r="I120" s="152"/>
      <c r="J120" s="152"/>
      <c r="K120" s="152"/>
      <c r="L120" s="6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07" customFormat="1" ht="29.25" customHeight="1">
      <c r="A121" s="101"/>
      <c r="B121" s="102"/>
      <c r="C121" s="190" t="s">
        <v>125</v>
      </c>
      <c r="D121" s="191" t="s">
        <v>61</v>
      </c>
      <c r="E121" s="191" t="s">
        <v>57</v>
      </c>
      <c r="F121" s="191" t="s">
        <v>58</v>
      </c>
      <c r="G121" s="191" t="s">
        <v>126</v>
      </c>
      <c r="H121" s="191" t="s">
        <v>127</v>
      </c>
      <c r="I121" s="191" t="s">
        <v>128</v>
      </c>
      <c r="J121" s="191" t="s">
        <v>114</v>
      </c>
      <c r="K121" s="192" t="s">
        <v>129</v>
      </c>
      <c r="L121" s="103"/>
      <c r="M121" s="104" t="s">
        <v>1</v>
      </c>
      <c r="N121" s="105" t="s">
        <v>40</v>
      </c>
      <c r="O121" s="105" t="s">
        <v>130</v>
      </c>
      <c r="P121" s="105" t="s">
        <v>131</v>
      </c>
      <c r="Q121" s="105" t="s">
        <v>132</v>
      </c>
      <c r="R121" s="105" t="s">
        <v>133</v>
      </c>
      <c r="S121" s="105" t="s">
        <v>134</v>
      </c>
      <c r="T121" s="106" t="s">
        <v>135</v>
      </c>
      <c r="U121" s="101"/>
      <c r="V121" s="101"/>
      <c r="W121" s="101"/>
      <c r="X121" s="101"/>
      <c r="Y121" s="101"/>
      <c r="Z121" s="101"/>
      <c r="AA121" s="101"/>
      <c r="AB121" s="101"/>
      <c r="AC121" s="101"/>
      <c r="AD121" s="101"/>
      <c r="AE121" s="101"/>
    </row>
    <row r="122" spans="1:65" s="62" customFormat="1" ht="22.9" customHeight="1">
      <c r="A122" s="34"/>
      <c r="B122" s="30"/>
      <c r="C122" s="193" t="s">
        <v>136</v>
      </c>
      <c r="D122" s="152"/>
      <c r="E122" s="152"/>
      <c r="F122" s="152"/>
      <c r="G122" s="152"/>
      <c r="H122" s="152"/>
      <c r="I122" s="152"/>
      <c r="J122" s="194">
        <f>BK122</f>
        <v>0</v>
      </c>
      <c r="K122" s="152"/>
      <c r="L122" s="30"/>
      <c r="M122" s="109"/>
      <c r="N122" s="110"/>
      <c r="O122" s="72"/>
      <c r="P122" s="111">
        <f>P123</f>
        <v>0</v>
      </c>
      <c r="Q122" s="72"/>
      <c r="R122" s="111">
        <f>R123</f>
        <v>0</v>
      </c>
      <c r="S122" s="72"/>
      <c r="T122" s="112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50" t="s">
        <v>75</v>
      </c>
      <c r="AU122" s="50" t="s">
        <v>116</v>
      </c>
      <c r="BK122" s="113">
        <f>BK123</f>
        <v>0</v>
      </c>
    </row>
    <row r="123" spans="1:65" s="31" customFormat="1" ht="25.9" customHeight="1">
      <c r="B123" s="114"/>
      <c r="C123" s="195"/>
      <c r="D123" s="196" t="s">
        <v>75</v>
      </c>
      <c r="E123" s="197" t="s">
        <v>256</v>
      </c>
      <c r="F123" s="197" t="s">
        <v>451</v>
      </c>
      <c r="G123" s="195"/>
      <c r="H123" s="195"/>
      <c r="I123" s="195"/>
      <c r="J123" s="198">
        <f>BK123</f>
        <v>0</v>
      </c>
      <c r="K123" s="195"/>
      <c r="L123" s="114"/>
      <c r="M123" s="116"/>
      <c r="N123" s="117"/>
      <c r="O123" s="117"/>
      <c r="P123" s="118">
        <f>P124</f>
        <v>0</v>
      </c>
      <c r="Q123" s="117"/>
      <c r="R123" s="118">
        <f>R124</f>
        <v>0</v>
      </c>
      <c r="S123" s="117"/>
      <c r="T123" s="119">
        <f>T124</f>
        <v>0</v>
      </c>
      <c r="AR123" s="115" t="s">
        <v>156</v>
      </c>
      <c r="AT123" s="120" t="s">
        <v>75</v>
      </c>
      <c r="AU123" s="120" t="s">
        <v>76</v>
      </c>
      <c r="AY123" s="115" t="s">
        <v>139</v>
      </c>
      <c r="BK123" s="121">
        <f>BK124</f>
        <v>0</v>
      </c>
    </row>
    <row r="124" spans="1:65" s="31" customFormat="1" ht="22.9" customHeight="1">
      <c r="B124" s="114"/>
      <c r="C124" s="195"/>
      <c r="D124" s="196" t="s">
        <v>75</v>
      </c>
      <c r="E124" s="199" t="s">
        <v>452</v>
      </c>
      <c r="F124" s="199" t="s">
        <v>453</v>
      </c>
      <c r="G124" s="195"/>
      <c r="H124" s="195"/>
      <c r="I124" s="195"/>
      <c r="J124" s="200">
        <f>BK124</f>
        <v>0</v>
      </c>
      <c r="K124" s="195"/>
      <c r="L124" s="114"/>
      <c r="M124" s="116"/>
      <c r="N124" s="117"/>
      <c r="O124" s="117"/>
      <c r="P124" s="118">
        <f>SUM(P125:P232)</f>
        <v>0</v>
      </c>
      <c r="Q124" s="117"/>
      <c r="R124" s="118">
        <f>SUM(R125:R232)</f>
        <v>0</v>
      </c>
      <c r="S124" s="117"/>
      <c r="T124" s="119">
        <f>SUM(T125:T232)</f>
        <v>0</v>
      </c>
      <c r="AR124" s="115" t="s">
        <v>156</v>
      </c>
      <c r="AT124" s="120" t="s">
        <v>75</v>
      </c>
      <c r="AU124" s="120" t="s">
        <v>83</v>
      </c>
      <c r="AY124" s="115" t="s">
        <v>139</v>
      </c>
      <c r="BK124" s="121">
        <f>SUM(BK125:BK232)</f>
        <v>0</v>
      </c>
    </row>
    <row r="125" spans="1:65" s="62" customFormat="1" ht="16.5" customHeight="1">
      <c r="A125" s="34"/>
      <c r="B125" s="30"/>
      <c r="C125" s="201" t="s">
        <v>83</v>
      </c>
      <c r="D125" s="201" t="s">
        <v>141</v>
      </c>
      <c r="E125" s="202" t="s">
        <v>454</v>
      </c>
      <c r="F125" s="203" t="s">
        <v>455</v>
      </c>
      <c r="G125" s="204" t="s">
        <v>456</v>
      </c>
      <c r="H125" s="40"/>
      <c r="I125" s="32"/>
      <c r="J125" s="224">
        <f>ROUND(I125*H125,2)</f>
        <v>0</v>
      </c>
      <c r="K125" s="203" t="s">
        <v>1</v>
      </c>
      <c r="L125" s="30"/>
      <c r="M125" s="33" t="s">
        <v>1</v>
      </c>
      <c r="N125" s="122" t="s">
        <v>41</v>
      </c>
      <c r="O125" s="123"/>
      <c r="P125" s="124">
        <f>O125*H125</f>
        <v>0</v>
      </c>
      <c r="Q125" s="124">
        <v>0</v>
      </c>
      <c r="R125" s="124">
        <f>Q125*H125</f>
        <v>0</v>
      </c>
      <c r="S125" s="124">
        <v>0</v>
      </c>
      <c r="T125" s="12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26" t="s">
        <v>457</v>
      </c>
      <c r="AT125" s="126" t="s">
        <v>141</v>
      </c>
      <c r="AU125" s="126" t="s">
        <v>85</v>
      </c>
      <c r="AY125" s="50" t="s">
        <v>139</v>
      </c>
      <c r="BE125" s="127">
        <f>IF(N125="základní",J125,0)</f>
        <v>0</v>
      </c>
      <c r="BF125" s="127">
        <f>IF(N125="snížená",J125,0)</f>
        <v>0</v>
      </c>
      <c r="BG125" s="127">
        <f>IF(N125="zákl. přenesená",J125,0)</f>
        <v>0</v>
      </c>
      <c r="BH125" s="127">
        <f>IF(N125="sníž. přenesená",J125,0)</f>
        <v>0</v>
      </c>
      <c r="BI125" s="127">
        <f>IF(N125="nulová",J125,0)</f>
        <v>0</v>
      </c>
      <c r="BJ125" s="50" t="s">
        <v>83</v>
      </c>
      <c r="BK125" s="127">
        <f>ROUND(I125*H125,2)</f>
        <v>0</v>
      </c>
      <c r="BL125" s="50" t="s">
        <v>457</v>
      </c>
      <c r="BM125" s="126" t="s">
        <v>458</v>
      </c>
    </row>
    <row r="126" spans="1:65" s="62" customFormat="1">
      <c r="A126" s="34"/>
      <c r="B126" s="30"/>
      <c r="C126" s="152"/>
      <c r="D126" s="206" t="s">
        <v>148</v>
      </c>
      <c r="E126" s="152"/>
      <c r="F126" s="207" t="s">
        <v>455</v>
      </c>
      <c r="G126" s="152"/>
      <c r="H126" s="34"/>
      <c r="I126" s="34"/>
      <c r="J126" s="152"/>
      <c r="K126" s="152"/>
      <c r="L126" s="30"/>
      <c r="M126" s="128"/>
      <c r="N126" s="129"/>
      <c r="O126" s="123"/>
      <c r="P126" s="123"/>
      <c r="Q126" s="123"/>
      <c r="R126" s="123"/>
      <c r="S126" s="123"/>
      <c r="T126" s="13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50" t="s">
        <v>148</v>
      </c>
      <c r="AU126" s="50" t="s">
        <v>85</v>
      </c>
    </row>
    <row r="127" spans="1:65" s="62" customFormat="1" ht="24.2" customHeight="1">
      <c r="A127" s="34"/>
      <c r="B127" s="30"/>
      <c r="C127" s="201" t="s">
        <v>85</v>
      </c>
      <c r="D127" s="201" t="s">
        <v>141</v>
      </c>
      <c r="E127" s="202" t="s">
        <v>459</v>
      </c>
      <c r="F127" s="203" t="s">
        <v>460</v>
      </c>
      <c r="G127" s="204" t="s">
        <v>188</v>
      </c>
      <c r="H127" s="205">
        <v>15</v>
      </c>
      <c r="I127" s="32"/>
      <c r="J127" s="224">
        <f>ROUND(I127*H127,2)</f>
        <v>0</v>
      </c>
      <c r="K127" s="203" t="s">
        <v>1</v>
      </c>
      <c r="L127" s="30"/>
      <c r="M127" s="33" t="s">
        <v>1</v>
      </c>
      <c r="N127" s="122" t="s">
        <v>41</v>
      </c>
      <c r="O127" s="123"/>
      <c r="P127" s="124">
        <f>O127*H127</f>
        <v>0</v>
      </c>
      <c r="Q127" s="124">
        <v>0</v>
      </c>
      <c r="R127" s="124">
        <f>Q127*H127</f>
        <v>0</v>
      </c>
      <c r="S127" s="124">
        <v>0</v>
      </c>
      <c r="T127" s="12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26" t="s">
        <v>457</v>
      </c>
      <c r="AT127" s="126" t="s">
        <v>141</v>
      </c>
      <c r="AU127" s="126" t="s">
        <v>85</v>
      </c>
      <c r="AY127" s="50" t="s">
        <v>139</v>
      </c>
      <c r="BE127" s="127">
        <f>IF(N127="základní",J127,0)</f>
        <v>0</v>
      </c>
      <c r="BF127" s="127">
        <f>IF(N127="snížená",J127,0)</f>
        <v>0</v>
      </c>
      <c r="BG127" s="127">
        <f>IF(N127="zákl. přenesená",J127,0)</f>
        <v>0</v>
      </c>
      <c r="BH127" s="127">
        <f>IF(N127="sníž. přenesená",J127,0)</f>
        <v>0</v>
      </c>
      <c r="BI127" s="127">
        <f>IF(N127="nulová",J127,0)</f>
        <v>0</v>
      </c>
      <c r="BJ127" s="50" t="s">
        <v>83</v>
      </c>
      <c r="BK127" s="127">
        <f>ROUND(I127*H127,2)</f>
        <v>0</v>
      </c>
      <c r="BL127" s="50" t="s">
        <v>457</v>
      </c>
      <c r="BM127" s="126" t="s">
        <v>461</v>
      </c>
    </row>
    <row r="128" spans="1:65" s="62" customFormat="1">
      <c r="A128" s="34"/>
      <c r="B128" s="30"/>
      <c r="C128" s="152"/>
      <c r="D128" s="206" t="s">
        <v>148</v>
      </c>
      <c r="E128" s="152"/>
      <c r="F128" s="207" t="s">
        <v>462</v>
      </c>
      <c r="G128" s="152"/>
      <c r="H128" s="152"/>
      <c r="I128" s="34"/>
      <c r="J128" s="152"/>
      <c r="K128" s="152"/>
      <c r="L128" s="30"/>
      <c r="M128" s="128"/>
      <c r="N128" s="129"/>
      <c r="O128" s="123"/>
      <c r="P128" s="123"/>
      <c r="Q128" s="123"/>
      <c r="R128" s="123"/>
      <c r="S128" s="123"/>
      <c r="T128" s="13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50" t="s">
        <v>148</v>
      </c>
      <c r="AU128" s="50" t="s">
        <v>85</v>
      </c>
    </row>
    <row r="129" spans="1:65" s="62" customFormat="1" ht="16.5" customHeight="1">
      <c r="A129" s="34"/>
      <c r="B129" s="30"/>
      <c r="C129" s="201" t="s">
        <v>156</v>
      </c>
      <c r="D129" s="201" t="s">
        <v>141</v>
      </c>
      <c r="E129" s="202" t="s">
        <v>463</v>
      </c>
      <c r="F129" s="203" t="s">
        <v>464</v>
      </c>
      <c r="G129" s="204" t="s">
        <v>465</v>
      </c>
      <c r="H129" s="205">
        <v>12</v>
      </c>
      <c r="I129" s="32"/>
      <c r="J129" s="224">
        <f>ROUND(I129*H129,2)</f>
        <v>0</v>
      </c>
      <c r="K129" s="203" t="s">
        <v>1</v>
      </c>
      <c r="L129" s="30"/>
      <c r="M129" s="33" t="s">
        <v>1</v>
      </c>
      <c r="N129" s="122" t="s">
        <v>41</v>
      </c>
      <c r="O129" s="123"/>
      <c r="P129" s="124">
        <f>O129*H129</f>
        <v>0</v>
      </c>
      <c r="Q129" s="124">
        <v>0</v>
      </c>
      <c r="R129" s="124">
        <f>Q129*H129</f>
        <v>0</v>
      </c>
      <c r="S129" s="124">
        <v>0</v>
      </c>
      <c r="T129" s="12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26" t="s">
        <v>457</v>
      </c>
      <c r="AT129" s="126" t="s">
        <v>141</v>
      </c>
      <c r="AU129" s="126" t="s">
        <v>85</v>
      </c>
      <c r="AY129" s="50" t="s">
        <v>139</v>
      </c>
      <c r="BE129" s="127">
        <f>IF(N129="základní",J129,0)</f>
        <v>0</v>
      </c>
      <c r="BF129" s="127">
        <f>IF(N129="snížená",J129,0)</f>
        <v>0</v>
      </c>
      <c r="BG129" s="127">
        <f>IF(N129="zákl. přenesená",J129,0)</f>
        <v>0</v>
      </c>
      <c r="BH129" s="127">
        <f>IF(N129="sníž. přenesená",J129,0)</f>
        <v>0</v>
      </c>
      <c r="BI129" s="127">
        <f>IF(N129="nulová",J129,0)</f>
        <v>0</v>
      </c>
      <c r="BJ129" s="50" t="s">
        <v>83</v>
      </c>
      <c r="BK129" s="127">
        <f>ROUND(I129*H129,2)</f>
        <v>0</v>
      </c>
      <c r="BL129" s="50" t="s">
        <v>457</v>
      </c>
      <c r="BM129" s="126" t="s">
        <v>466</v>
      </c>
    </row>
    <row r="130" spans="1:65" s="62" customFormat="1">
      <c r="A130" s="34"/>
      <c r="B130" s="30"/>
      <c r="C130" s="152"/>
      <c r="D130" s="206" t="s">
        <v>148</v>
      </c>
      <c r="E130" s="152"/>
      <c r="F130" s="207" t="s">
        <v>464</v>
      </c>
      <c r="G130" s="152"/>
      <c r="H130" s="152"/>
      <c r="I130" s="34"/>
      <c r="J130" s="152"/>
      <c r="K130" s="152"/>
      <c r="L130" s="30"/>
      <c r="M130" s="128"/>
      <c r="N130" s="129"/>
      <c r="O130" s="123"/>
      <c r="P130" s="123"/>
      <c r="Q130" s="123"/>
      <c r="R130" s="123"/>
      <c r="S130" s="123"/>
      <c r="T130" s="13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50" t="s">
        <v>148</v>
      </c>
      <c r="AU130" s="50" t="s">
        <v>85</v>
      </c>
    </row>
    <row r="131" spans="1:65" s="62" customFormat="1" ht="16.5" customHeight="1">
      <c r="A131" s="34"/>
      <c r="B131" s="30"/>
      <c r="C131" s="201" t="s">
        <v>146</v>
      </c>
      <c r="D131" s="201" t="s">
        <v>141</v>
      </c>
      <c r="E131" s="202" t="s">
        <v>467</v>
      </c>
      <c r="F131" s="203" t="s">
        <v>468</v>
      </c>
      <c r="G131" s="204" t="s">
        <v>465</v>
      </c>
      <c r="H131" s="205">
        <v>12</v>
      </c>
      <c r="I131" s="32"/>
      <c r="J131" s="224">
        <f>ROUND(I131*H131,2)</f>
        <v>0</v>
      </c>
      <c r="K131" s="203" t="s">
        <v>1</v>
      </c>
      <c r="L131" s="30"/>
      <c r="M131" s="33" t="s">
        <v>1</v>
      </c>
      <c r="N131" s="122" t="s">
        <v>41</v>
      </c>
      <c r="O131" s="123"/>
      <c r="P131" s="124">
        <f>O131*H131</f>
        <v>0</v>
      </c>
      <c r="Q131" s="124">
        <v>0</v>
      </c>
      <c r="R131" s="124">
        <f>Q131*H131</f>
        <v>0</v>
      </c>
      <c r="S131" s="124">
        <v>0</v>
      </c>
      <c r="T131" s="12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26" t="s">
        <v>457</v>
      </c>
      <c r="AT131" s="126" t="s">
        <v>141</v>
      </c>
      <c r="AU131" s="126" t="s">
        <v>85</v>
      </c>
      <c r="AY131" s="50" t="s">
        <v>139</v>
      </c>
      <c r="BE131" s="127">
        <f>IF(N131="základní",J131,0)</f>
        <v>0</v>
      </c>
      <c r="BF131" s="127">
        <f>IF(N131="snížená",J131,0)</f>
        <v>0</v>
      </c>
      <c r="BG131" s="127">
        <f>IF(N131="zákl. přenesená",J131,0)</f>
        <v>0</v>
      </c>
      <c r="BH131" s="127">
        <f>IF(N131="sníž. přenesená",J131,0)</f>
        <v>0</v>
      </c>
      <c r="BI131" s="127">
        <f>IF(N131="nulová",J131,0)</f>
        <v>0</v>
      </c>
      <c r="BJ131" s="50" t="s">
        <v>83</v>
      </c>
      <c r="BK131" s="127">
        <f>ROUND(I131*H131,2)</f>
        <v>0</v>
      </c>
      <c r="BL131" s="50" t="s">
        <v>457</v>
      </c>
      <c r="BM131" s="126" t="s">
        <v>469</v>
      </c>
    </row>
    <row r="132" spans="1:65" s="62" customFormat="1">
      <c r="A132" s="34"/>
      <c r="B132" s="30"/>
      <c r="C132" s="152"/>
      <c r="D132" s="206" t="s">
        <v>148</v>
      </c>
      <c r="E132" s="152"/>
      <c r="F132" s="207" t="s">
        <v>468</v>
      </c>
      <c r="G132" s="152"/>
      <c r="H132" s="152"/>
      <c r="I132" s="34"/>
      <c r="J132" s="152"/>
      <c r="K132" s="152"/>
      <c r="L132" s="30"/>
      <c r="M132" s="128"/>
      <c r="N132" s="129"/>
      <c r="O132" s="123"/>
      <c r="P132" s="123"/>
      <c r="Q132" s="123"/>
      <c r="R132" s="123"/>
      <c r="S132" s="123"/>
      <c r="T132" s="13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50" t="s">
        <v>148</v>
      </c>
      <c r="AU132" s="50" t="s">
        <v>85</v>
      </c>
    </row>
    <row r="133" spans="1:65" s="62" customFormat="1" ht="16.5" customHeight="1">
      <c r="A133" s="34"/>
      <c r="B133" s="30"/>
      <c r="C133" s="201" t="s">
        <v>167</v>
      </c>
      <c r="D133" s="201" t="s">
        <v>141</v>
      </c>
      <c r="E133" s="202" t="s">
        <v>470</v>
      </c>
      <c r="F133" s="203" t="s">
        <v>471</v>
      </c>
      <c r="G133" s="204" t="s">
        <v>465</v>
      </c>
      <c r="H133" s="205">
        <v>6</v>
      </c>
      <c r="I133" s="32"/>
      <c r="J133" s="224">
        <f>ROUND(I133*H133,2)</f>
        <v>0</v>
      </c>
      <c r="K133" s="203" t="s">
        <v>1</v>
      </c>
      <c r="L133" s="30"/>
      <c r="M133" s="33" t="s">
        <v>1</v>
      </c>
      <c r="N133" s="122" t="s">
        <v>41</v>
      </c>
      <c r="O133" s="123"/>
      <c r="P133" s="124">
        <f>O133*H133</f>
        <v>0</v>
      </c>
      <c r="Q133" s="124">
        <v>0</v>
      </c>
      <c r="R133" s="124">
        <f>Q133*H133</f>
        <v>0</v>
      </c>
      <c r="S133" s="124">
        <v>0</v>
      </c>
      <c r="T133" s="12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26" t="s">
        <v>457</v>
      </c>
      <c r="AT133" s="126" t="s">
        <v>141</v>
      </c>
      <c r="AU133" s="126" t="s">
        <v>85</v>
      </c>
      <c r="AY133" s="50" t="s">
        <v>139</v>
      </c>
      <c r="BE133" s="127">
        <f>IF(N133="základní",J133,0)</f>
        <v>0</v>
      </c>
      <c r="BF133" s="127">
        <f>IF(N133="snížená",J133,0)</f>
        <v>0</v>
      </c>
      <c r="BG133" s="127">
        <f>IF(N133="zákl. přenesená",J133,0)</f>
        <v>0</v>
      </c>
      <c r="BH133" s="127">
        <f>IF(N133="sníž. přenesená",J133,0)</f>
        <v>0</v>
      </c>
      <c r="BI133" s="127">
        <f>IF(N133="nulová",J133,0)</f>
        <v>0</v>
      </c>
      <c r="BJ133" s="50" t="s">
        <v>83</v>
      </c>
      <c r="BK133" s="127">
        <f>ROUND(I133*H133,2)</f>
        <v>0</v>
      </c>
      <c r="BL133" s="50" t="s">
        <v>457</v>
      </c>
      <c r="BM133" s="126" t="s">
        <v>472</v>
      </c>
    </row>
    <row r="134" spans="1:65" s="62" customFormat="1">
      <c r="A134" s="34"/>
      <c r="B134" s="30"/>
      <c r="C134" s="152"/>
      <c r="D134" s="206" t="s">
        <v>148</v>
      </c>
      <c r="E134" s="152"/>
      <c r="F134" s="207" t="s">
        <v>471</v>
      </c>
      <c r="G134" s="152"/>
      <c r="H134" s="152"/>
      <c r="I134" s="34"/>
      <c r="J134" s="152"/>
      <c r="K134" s="152"/>
      <c r="L134" s="30"/>
      <c r="M134" s="128"/>
      <c r="N134" s="129"/>
      <c r="O134" s="123"/>
      <c r="P134" s="123"/>
      <c r="Q134" s="123"/>
      <c r="R134" s="123"/>
      <c r="S134" s="123"/>
      <c r="T134" s="13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50" t="s">
        <v>148</v>
      </c>
      <c r="AU134" s="50" t="s">
        <v>85</v>
      </c>
    </row>
    <row r="135" spans="1:65" s="62" customFormat="1" ht="24.2" customHeight="1">
      <c r="A135" s="34"/>
      <c r="B135" s="30"/>
      <c r="C135" s="201" t="s">
        <v>172</v>
      </c>
      <c r="D135" s="201" t="s">
        <v>141</v>
      </c>
      <c r="E135" s="202" t="s">
        <v>473</v>
      </c>
      <c r="F135" s="203" t="s">
        <v>474</v>
      </c>
      <c r="G135" s="204" t="s">
        <v>465</v>
      </c>
      <c r="H135" s="205">
        <v>6</v>
      </c>
      <c r="I135" s="32"/>
      <c r="J135" s="224">
        <f>ROUND(I135*H135,2)</f>
        <v>0</v>
      </c>
      <c r="K135" s="203" t="s">
        <v>1</v>
      </c>
      <c r="L135" s="30"/>
      <c r="M135" s="33" t="s">
        <v>1</v>
      </c>
      <c r="N135" s="122" t="s">
        <v>41</v>
      </c>
      <c r="O135" s="123"/>
      <c r="P135" s="124">
        <f>O135*H135</f>
        <v>0</v>
      </c>
      <c r="Q135" s="124">
        <v>0</v>
      </c>
      <c r="R135" s="124">
        <f>Q135*H135</f>
        <v>0</v>
      </c>
      <c r="S135" s="124">
        <v>0</v>
      </c>
      <c r="T135" s="12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26" t="s">
        <v>457</v>
      </c>
      <c r="AT135" s="126" t="s">
        <v>141</v>
      </c>
      <c r="AU135" s="126" t="s">
        <v>85</v>
      </c>
      <c r="AY135" s="50" t="s">
        <v>139</v>
      </c>
      <c r="BE135" s="127">
        <f>IF(N135="základní",J135,0)</f>
        <v>0</v>
      </c>
      <c r="BF135" s="127">
        <f>IF(N135="snížená",J135,0)</f>
        <v>0</v>
      </c>
      <c r="BG135" s="127">
        <f>IF(N135="zákl. přenesená",J135,0)</f>
        <v>0</v>
      </c>
      <c r="BH135" s="127">
        <f>IF(N135="sníž. přenesená",J135,0)</f>
        <v>0</v>
      </c>
      <c r="BI135" s="127">
        <f>IF(N135="nulová",J135,0)</f>
        <v>0</v>
      </c>
      <c r="BJ135" s="50" t="s">
        <v>83</v>
      </c>
      <c r="BK135" s="127">
        <f>ROUND(I135*H135,2)</f>
        <v>0</v>
      </c>
      <c r="BL135" s="50" t="s">
        <v>457</v>
      </c>
      <c r="BM135" s="126" t="s">
        <v>475</v>
      </c>
    </row>
    <row r="136" spans="1:65" s="62" customFormat="1">
      <c r="A136" s="34"/>
      <c r="B136" s="30"/>
      <c r="C136" s="152"/>
      <c r="D136" s="206" t="s">
        <v>148</v>
      </c>
      <c r="E136" s="152"/>
      <c r="F136" s="207" t="s">
        <v>474</v>
      </c>
      <c r="G136" s="152"/>
      <c r="H136" s="152"/>
      <c r="I136" s="34"/>
      <c r="J136" s="152"/>
      <c r="K136" s="152"/>
      <c r="L136" s="30"/>
      <c r="M136" s="128"/>
      <c r="N136" s="129"/>
      <c r="O136" s="123"/>
      <c r="P136" s="123"/>
      <c r="Q136" s="123"/>
      <c r="R136" s="123"/>
      <c r="S136" s="123"/>
      <c r="T136" s="13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50" t="s">
        <v>148</v>
      </c>
      <c r="AU136" s="50" t="s">
        <v>85</v>
      </c>
    </row>
    <row r="137" spans="1:65" s="62" customFormat="1" ht="16.5" customHeight="1">
      <c r="A137" s="34"/>
      <c r="B137" s="30"/>
      <c r="C137" s="201" t="s">
        <v>174</v>
      </c>
      <c r="D137" s="201" t="s">
        <v>141</v>
      </c>
      <c r="E137" s="202" t="s">
        <v>476</v>
      </c>
      <c r="F137" s="203" t="s">
        <v>477</v>
      </c>
      <c r="G137" s="204" t="s">
        <v>465</v>
      </c>
      <c r="H137" s="205">
        <v>6</v>
      </c>
      <c r="I137" s="32"/>
      <c r="J137" s="224">
        <f>ROUND(I137*H137,2)</f>
        <v>0</v>
      </c>
      <c r="K137" s="203" t="s">
        <v>1</v>
      </c>
      <c r="L137" s="30"/>
      <c r="M137" s="33" t="s">
        <v>1</v>
      </c>
      <c r="N137" s="122" t="s">
        <v>41</v>
      </c>
      <c r="O137" s="123"/>
      <c r="P137" s="124">
        <f>O137*H137</f>
        <v>0</v>
      </c>
      <c r="Q137" s="124">
        <v>0</v>
      </c>
      <c r="R137" s="124">
        <f>Q137*H137</f>
        <v>0</v>
      </c>
      <c r="S137" s="124">
        <v>0</v>
      </c>
      <c r="T137" s="12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26" t="s">
        <v>457</v>
      </c>
      <c r="AT137" s="126" t="s">
        <v>141</v>
      </c>
      <c r="AU137" s="126" t="s">
        <v>85</v>
      </c>
      <c r="AY137" s="50" t="s">
        <v>139</v>
      </c>
      <c r="BE137" s="127">
        <f>IF(N137="základní",J137,0)</f>
        <v>0</v>
      </c>
      <c r="BF137" s="127">
        <f>IF(N137="snížená",J137,0)</f>
        <v>0</v>
      </c>
      <c r="BG137" s="127">
        <f>IF(N137="zákl. přenesená",J137,0)</f>
        <v>0</v>
      </c>
      <c r="BH137" s="127">
        <f>IF(N137="sníž. přenesená",J137,0)</f>
        <v>0</v>
      </c>
      <c r="BI137" s="127">
        <f>IF(N137="nulová",J137,0)</f>
        <v>0</v>
      </c>
      <c r="BJ137" s="50" t="s">
        <v>83</v>
      </c>
      <c r="BK137" s="127">
        <f>ROUND(I137*H137,2)</f>
        <v>0</v>
      </c>
      <c r="BL137" s="50" t="s">
        <v>457</v>
      </c>
      <c r="BM137" s="126" t="s">
        <v>478</v>
      </c>
    </row>
    <row r="138" spans="1:65" s="62" customFormat="1">
      <c r="A138" s="34"/>
      <c r="B138" s="30"/>
      <c r="C138" s="152"/>
      <c r="D138" s="206" t="s">
        <v>148</v>
      </c>
      <c r="E138" s="152"/>
      <c r="F138" s="207" t="s">
        <v>479</v>
      </c>
      <c r="G138" s="152"/>
      <c r="H138" s="152"/>
      <c r="I138" s="34"/>
      <c r="J138" s="152"/>
      <c r="K138" s="152"/>
      <c r="L138" s="30"/>
      <c r="M138" s="128"/>
      <c r="N138" s="129"/>
      <c r="O138" s="123"/>
      <c r="P138" s="123"/>
      <c r="Q138" s="123"/>
      <c r="R138" s="123"/>
      <c r="S138" s="123"/>
      <c r="T138" s="13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50" t="s">
        <v>148</v>
      </c>
      <c r="AU138" s="50" t="s">
        <v>85</v>
      </c>
    </row>
    <row r="139" spans="1:65" s="62" customFormat="1" ht="16.5" customHeight="1">
      <c r="A139" s="34"/>
      <c r="B139" s="30"/>
      <c r="C139" s="201" t="s">
        <v>179</v>
      </c>
      <c r="D139" s="201" t="s">
        <v>141</v>
      </c>
      <c r="E139" s="202" t="s">
        <v>480</v>
      </c>
      <c r="F139" s="203" t="s">
        <v>481</v>
      </c>
      <c r="G139" s="204" t="s">
        <v>465</v>
      </c>
      <c r="H139" s="205">
        <v>12</v>
      </c>
      <c r="I139" s="32"/>
      <c r="J139" s="224">
        <f>ROUND(I139*H139,2)</f>
        <v>0</v>
      </c>
      <c r="K139" s="203" t="s">
        <v>1</v>
      </c>
      <c r="L139" s="30"/>
      <c r="M139" s="33" t="s">
        <v>1</v>
      </c>
      <c r="N139" s="122" t="s">
        <v>41</v>
      </c>
      <c r="O139" s="123"/>
      <c r="P139" s="124">
        <f>O139*H139</f>
        <v>0</v>
      </c>
      <c r="Q139" s="124">
        <v>0</v>
      </c>
      <c r="R139" s="124">
        <f>Q139*H139</f>
        <v>0</v>
      </c>
      <c r="S139" s="124">
        <v>0</v>
      </c>
      <c r="T139" s="12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26" t="s">
        <v>457</v>
      </c>
      <c r="AT139" s="126" t="s">
        <v>141</v>
      </c>
      <c r="AU139" s="126" t="s">
        <v>85</v>
      </c>
      <c r="AY139" s="50" t="s">
        <v>139</v>
      </c>
      <c r="BE139" s="127">
        <f>IF(N139="základní",J139,0)</f>
        <v>0</v>
      </c>
      <c r="BF139" s="127">
        <f>IF(N139="snížená",J139,0)</f>
        <v>0</v>
      </c>
      <c r="BG139" s="127">
        <f>IF(N139="zákl. přenesená",J139,0)</f>
        <v>0</v>
      </c>
      <c r="BH139" s="127">
        <f>IF(N139="sníž. přenesená",J139,0)</f>
        <v>0</v>
      </c>
      <c r="BI139" s="127">
        <f>IF(N139="nulová",J139,0)</f>
        <v>0</v>
      </c>
      <c r="BJ139" s="50" t="s">
        <v>83</v>
      </c>
      <c r="BK139" s="127">
        <f>ROUND(I139*H139,2)</f>
        <v>0</v>
      </c>
      <c r="BL139" s="50" t="s">
        <v>457</v>
      </c>
      <c r="BM139" s="126" t="s">
        <v>482</v>
      </c>
    </row>
    <row r="140" spans="1:65" s="62" customFormat="1">
      <c r="A140" s="34"/>
      <c r="B140" s="30"/>
      <c r="C140" s="152"/>
      <c r="D140" s="206" t="s">
        <v>148</v>
      </c>
      <c r="E140" s="152"/>
      <c r="F140" s="207" t="s">
        <v>483</v>
      </c>
      <c r="G140" s="152"/>
      <c r="H140" s="152"/>
      <c r="I140" s="34"/>
      <c r="J140" s="152"/>
      <c r="K140" s="152"/>
      <c r="L140" s="30"/>
      <c r="M140" s="128"/>
      <c r="N140" s="129"/>
      <c r="O140" s="123"/>
      <c r="P140" s="123"/>
      <c r="Q140" s="123"/>
      <c r="R140" s="123"/>
      <c r="S140" s="123"/>
      <c r="T140" s="13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50" t="s">
        <v>148</v>
      </c>
      <c r="AU140" s="50" t="s">
        <v>85</v>
      </c>
    </row>
    <row r="141" spans="1:65" s="62" customFormat="1" ht="16.5" customHeight="1">
      <c r="A141" s="34"/>
      <c r="B141" s="30"/>
      <c r="C141" s="201" t="s">
        <v>185</v>
      </c>
      <c r="D141" s="201" t="s">
        <v>141</v>
      </c>
      <c r="E141" s="202" t="s">
        <v>484</v>
      </c>
      <c r="F141" s="203" t="s">
        <v>485</v>
      </c>
      <c r="G141" s="204" t="s">
        <v>465</v>
      </c>
      <c r="H141" s="205">
        <v>26</v>
      </c>
      <c r="I141" s="32"/>
      <c r="J141" s="224">
        <f>ROUND(I141*H141,2)</f>
        <v>0</v>
      </c>
      <c r="K141" s="203" t="s">
        <v>1</v>
      </c>
      <c r="L141" s="30"/>
      <c r="M141" s="33" t="s">
        <v>1</v>
      </c>
      <c r="N141" s="122" t="s">
        <v>41</v>
      </c>
      <c r="O141" s="123"/>
      <c r="P141" s="124">
        <f>O141*H141</f>
        <v>0</v>
      </c>
      <c r="Q141" s="124">
        <v>0</v>
      </c>
      <c r="R141" s="124">
        <f>Q141*H141</f>
        <v>0</v>
      </c>
      <c r="S141" s="124">
        <v>0</v>
      </c>
      <c r="T141" s="12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26" t="s">
        <v>457</v>
      </c>
      <c r="AT141" s="126" t="s">
        <v>141</v>
      </c>
      <c r="AU141" s="126" t="s">
        <v>85</v>
      </c>
      <c r="AY141" s="50" t="s">
        <v>139</v>
      </c>
      <c r="BE141" s="127">
        <f>IF(N141="základní",J141,0)</f>
        <v>0</v>
      </c>
      <c r="BF141" s="127">
        <f>IF(N141="snížená",J141,0)</f>
        <v>0</v>
      </c>
      <c r="BG141" s="127">
        <f>IF(N141="zákl. přenesená",J141,0)</f>
        <v>0</v>
      </c>
      <c r="BH141" s="127">
        <f>IF(N141="sníž. přenesená",J141,0)</f>
        <v>0</v>
      </c>
      <c r="BI141" s="127">
        <f>IF(N141="nulová",J141,0)</f>
        <v>0</v>
      </c>
      <c r="BJ141" s="50" t="s">
        <v>83</v>
      </c>
      <c r="BK141" s="127">
        <f>ROUND(I141*H141,2)</f>
        <v>0</v>
      </c>
      <c r="BL141" s="50" t="s">
        <v>457</v>
      </c>
      <c r="BM141" s="126" t="s">
        <v>486</v>
      </c>
    </row>
    <row r="142" spans="1:65" s="62" customFormat="1">
      <c r="A142" s="34"/>
      <c r="B142" s="30"/>
      <c r="C142" s="152"/>
      <c r="D142" s="206" t="s">
        <v>148</v>
      </c>
      <c r="E142" s="152"/>
      <c r="F142" s="207" t="s">
        <v>485</v>
      </c>
      <c r="G142" s="152"/>
      <c r="H142" s="152"/>
      <c r="I142" s="34"/>
      <c r="J142" s="152"/>
      <c r="K142" s="152"/>
      <c r="L142" s="30"/>
      <c r="M142" s="128"/>
      <c r="N142" s="129"/>
      <c r="O142" s="123"/>
      <c r="P142" s="123"/>
      <c r="Q142" s="123"/>
      <c r="R142" s="123"/>
      <c r="S142" s="123"/>
      <c r="T142" s="130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50" t="s">
        <v>148</v>
      </c>
      <c r="AU142" s="50" t="s">
        <v>85</v>
      </c>
    </row>
    <row r="143" spans="1:65" s="62" customFormat="1" ht="16.5" customHeight="1">
      <c r="A143" s="34"/>
      <c r="B143" s="30"/>
      <c r="C143" s="201" t="s">
        <v>192</v>
      </c>
      <c r="D143" s="201" t="s">
        <v>141</v>
      </c>
      <c r="E143" s="202" t="s">
        <v>487</v>
      </c>
      <c r="F143" s="203" t="s">
        <v>488</v>
      </c>
      <c r="G143" s="204" t="s">
        <v>465</v>
      </c>
      <c r="H143" s="205">
        <v>4</v>
      </c>
      <c r="I143" s="32"/>
      <c r="J143" s="224">
        <f>ROUND(I143*H143,2)</f>
        <v>0</v>
      </c>
      <c r="K143" s="203" t="s">
        <v>1</v>
      </c>
      <c r="L143" s="30"/>
      <c r="M143" s="33" t="s">
        <v>1</v>
      </c>
      <c r="N143" s="122" t="s">
        <v>41</v>
      </c>
      <c r="O143" s="123"/>
      <c r="P143" s="124">
        <f>O143*H143</f>
        <v>0</v>
      </c>
      <c r="Q143" s="124">
        <v>0</v>
      </c>
      <c r="R143" s="124">
        <f>Q143*H143</f>
        <v>0</v>
      </c>
      <c r="S143" s="124">
        <v>0</v>
      </c>
      <c r="T143" s="12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26" t="s">
        <v>457</v>
      </c>
      <c r="AT143" s="126" t="s">
        <v>141</v>
      </c>
      <c r="AU143" s="126" t="s">
        <v>85</v>
      </c>
      <c r="AY143" s="50" t="s">
        <v>139</v>
      </c>
      <c r="BE143" s="127">
        <f>IF(N143="základní",J143,0)</f>
        <v>0</v>
      </c>
      <c r="BF143" s="127">
        <f>IF(N143="snížená",J143,0)</f>
        <v>0</v>
      </c>
      <c r="BG143" s="127">
        <f>IF(N143="zákl. přenesená",J143,0)</f>
        <v>0</v>
      </c>
      <c r="BH143" s="127">
        <f>IF(N143="sníž. přenesená",J143,0)</f>
        <v>0</v>
      </c>
      <c r="BI143" s="127">
        <f>IF(N143="nulová",J143,0)</f>
        <v>0</v>
      </c>
      <c r="BJ143" s="50" t="s">
        <v>83</v>
      </c>
      <c r="BK143" s="127">
        <f>ROUND(I143*H143,2)</f>
        <v>0</v>
      </c>
      <c r="BL143" s="50" t="s">
        <v>457</v>
      </c>
      <c r="BM143" s="126" t="s">
        <v>489</v>
      </c>
    </row>
    <row r="144" spans="1:65" s="62" customFormat="1">
      <c r="A144" s="34"/>
      <c r="B144" s="30"/>
      <c r="C144" s="152"/>
      <c r="D144" s="206" t="s">
        <v>148</v>
      </c>
      <c r="E144" s="152"/>
      <c r="F144" s="207" t="s">
        <v>488</v>
      </c>
      <c r="G144" s="152"/>
      <c r="H144" s="152"/>
      <c r="I144" s="34"/>
      <c r="J144" s="152"/>
      <c r="K144" s="152"/>
      <c r="L144" s="30"/>
      <c r="M144" s="128"/>
      <c r="N144" s="129"/>
      <c r="O144" s="123"/>
      <c r="P144" s="123"/>
      <c r="Q144" s="123"/>
      <c r="R144" s="123"/>
      <c r="S144" s="123"/>
      <c r="T144" s="13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50" t="s">
        <v>148</v>
      </c>
      <c r="AU144" s="50" t="s">
        <v>85</v>
      </c>
    </row>
    <row r="145" spans="1:65" s="62" customFormat="1" ht="16.5" customHeight="1">
      <c r="A145" s="34"/>
      <c r="B145" s="30"/>
      <c r="C145" s="201" t="s">
        <v>197</v>
      </c>
      <c r="D145" s="201" t="s">
        <v>141</v>
      </c>
      <c r="E145" s="202" t="s">
        <v>490</v>
      </c>
      <c r="F145" s="203" t="s">
        <v>491</v>
      </c>
      <c r="G145" s="204" t="s">
        <v>465</v>
      </c>
      <c r="H145" s="205">
        <v>4</v>
      </c>
      <c r="I145" s="32"/>
      <c r="J145" s="224">
        <f>ROUND(I145*H145,2)</f>
        <v>0</v>
      </c>
      <c r="K145" s="203" t="s">
        <v>1</v>
      </c>
      <c r="L145" s="30"/>
      <c r="M145" s="33" t="s">
        <v>1</v>
      </c>
      <c r="N145" s="122" t="s">
        <v>41</v>
      </c>
      <c r="O145" s="123"/>
      <c r="P145" s="124">
        <f>O145*H145</f>
        <v>0</v>
      </c>
      <c r="Q145" s="124">
        <v>0</v>
      </c>
      <c r="R145" s="124">
        <f>Q145*H145</f>
        <v>0</v>
      </c>
      <c r="S145" s="124">
        <v>0</v>
      </c>
      <c r="T145" s="12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26" t="s">
        <v>457</v>
      </c>
      <c r="AT145" s="126" t="s">
        <v>141</v>
      </c>
      <c r="AU145" s="126" t="s">
        <v>85</v>
      </c>
      <c r="AY145" s="50" t="s">
        <v>139</v>
      </c>
      <c r="BE145" s="127">
        <f>IF(N145="základní",J145,0)</f>
        <v>0</v>
      </c>
      <c r="BF145" s="127">
        <f>IF(N145="snížená",J145,0)</f>
        <v>0</v>
      </c>
      <c r="BG145" s="127">
        <f>IF(N145="zákl. přenesená",J145,0)</f>
        <v>0</v>
      </c>
      <c r="BH145" s="127">
        <f>IF(N145="sníž. přenesená",J145,0)</f>
        <v>0</v>
      </c>
      <c r="BI145" s="127">
        <f>IF(N145="nulová",J145,0)</f>
        <v>0</v>
      </c>
      <c r="BJ145" s="50" t="s">
        <v>83</v>
      </c>
      <c r="BK145" s="127">
        <f>ROUND(I145*H145,2)</f>
        <v>0</v>
      </c>
      <c r="BL145" s="50" t="s">
        <v>457</v>
      </c>
      <c r="BM145" s="126" t="s">
        <v>492</v>
      </c>
    </row>
    <row r="146" spans="1:65" s="62" customFormat="1">
      <c r="A146" s="34"/>
      <c r="B146" s="30"/>
      <c r="C146" s="152"/>
      <c r="D146" s="206" t="s">
        <v>148</v>
      </c>
      <c r="E146" s="152"/>
      <c r="F146" s="207" t="s">
        <v>491</v>
      </c>
      <c r="G146" s="152"/>
      <c r="H146" s="152"/>
      <c r="I146" s="34"/>
      <c r="J146" s="152"/>
      <c r="K146" s="152"/>
      <c r="L146" s="30"/>
      <c r="M146" s="128"/>
      <c r="N146" s="129"/>
      <c r="O146" s="123"/>
      <c r="P146" s="123"/>
      <c r="Q146" s="123"/>
      <c r="R146" s="123"/>
      <c r="S146" s="123"/>
      <c r="T146" s="13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50" t="s">
        <v>148</v>
      </c>
      <c r="AU146" s="50" t="s">
        <v>85</v>
      </c>
    </row>
    <row r="147" spans="1:65" s="62" customFormat="1" ht="16.5" customHeight="1">
      <c r="A147" s="34"/>
      <c r="B147" s="30"/>
      <c r="C147" s="201" t="s">
        <v>8</v>
      </c>
      <c r="D147" s="201" t="s">
        <v>141</v>
      </c>
      <c r="E147" s="202" t="s">
        <v>493</v>
      </c>
      <c r="F147" s="203" t="s">
        <v>494</v>
      </c>
      <c r="G147" s="204" t="s">
        <v>465</v>
      </c>
      <c r="H147" s="205">
        <v>4</v>
      </c>
      <c r="I147" s="32"/>
      <c r="J147" s="224">
        <f>ROUND(I147*H147,2)</f>
        <v>0</v>
      </c>
      <c r="K147" s="203" t="s">
        <v>1</v>
      </c>
      <c r="L147" s="30"/>
      <c r="M147" s="33" t="s">
        <v>1</v>
      </c>
      <c r="N147" s="122" t="s">
        <v>41</v>
      </c>
      <c r="O147" s="123"/>
      <c r="P147" s="124">
        <f>O147*H147</f>
        <v>0</v>
      </c>
      <c r="Q147" s="124">
        <v>0</v>
      </c>
      <c r="R147" s="124">
        <f>Q147*H147</f>
        <v>0</v>
      </c>
      <c r="S147" s="124">
        <v>0</v>
      </c>
      <c r="T147" s="12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26" t="s">
        <v>457</v>
      </c>
      <c r="AT147" s="126" t="s">
        <v>141</v>
      </c>
      <c r="AU147" s="126" t="s">
        <v>85</v>
      </c>
      <c r="AY147" s="50" t="s">
        <v>139</v>
      </c>
      <c r="BE147" s="127">
        <f>IF(N147="základní",J147,0)</f>
        <v>0</v>
      </c>
      <c r="BF147" s="127">
        <f>IF(N147="snížená",J147,0)</f>
        <v>0</v>
      </c>
      <c r="BG147" s="127">
        <f>IF(N147="zákl. přenesená",J147,0)</f>
        <v>0</v>
      </c>
      <c r="BH147" s="127">
        <f>IF(N147="sníž. přenesená",J147,0)</f>
        <v>0</v>
      </c>
      <c r="BI147" s="127">
        <f>IF(N147="nulová",J147,0)</f>
        <v>0</v>
      </c>
      <c r="BJ147" s="50" t="s">
        <v>83</v>
      </c>
      <c r="BK147" s="127">
        <f>ROUND(I147*H147,2)</f>
        <v>0</v>
      </c>
      <c r="BL147" s="50" t="s">
        <v>457</v>
      </c>
      <c r="BM147" s="126" t="s">
        <v>495</v>
      </c>
    </row>
    <row r="148" spans="1:65" s="62" customFormat="1">
      <c r="A148" s="34"/>
      <c r="B148" s="30"/>
      <c r="C148" s="152"/>
      <c r="D148" s="206" t="s">
        <v>148</v>
      </c>
      <c r="E148" s="152"/>
      <c r="F148" s="207" t="s">
        <v>494</v>
      </c>
      <c r="G148" s="152"/>
      <c r="H148" s="152"/>
      <c r="I148" s="34"/>
      <c r="J148" s="152"/>
      <c r="K148" s="152"/>
      <c r="L148" s="30"/>
      <c r="M148" s="128"/>
      <c r="N148" s="129"/>
      <c r="O148" s="123"/>
      <c r="P148" s="123"/>
      <c r="Q148" s="123"/>
      <c r="R148" s="123"/>
      <c r="S148" s="123"/>
      <c r="T148" s="13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50" t="s">
        <v>148</v>
      </c>
      <c r="AU148" s="50" t="s">
        <v>85</v>
      </c>
    </row>
    <row r="149" spans="1:65" s="62" customFormat="1" ht="24.2" customHeight="1">
      <c r="A149" s="34"/>
      <c r="B149" s="30"/>
      <c r="C149" s="201" t="s">
        <v>208</v>
      </c>
      <c r="D149" s="201" t="s">
        <v>141</v>
      </c>
      <c r="E149" s="202" t="s">
        <v>496</v>
      </c>
      <c r="F149" s="203" t="s">
        <v>497</v>
      </c>
      <c r="G149" s="204" t="s">
        <v>188</v>
      </c>
      <c r="H149" s="205">
        <v>445</v>
      </c>
      <c r="I149" s="32"/>
      <c r="J149" s="224">
        <f>ROUND(I149*H149,2)</f>
        <v>0</v>
      </c>
      <c r="K149" s="203" t="s">
        <v>1</v>
      </c>
      <c r="L149" s="30"/>
      <c r="M149" s="33" t="s">
        <v>1</v>
      </c>
      <c r="N149" s="122" t="s">
        <v>41</v>
      </c>
      <c r="O149" s="123"/>
      <c r="P149" s="124">
        <f>O149*H149</f>
        <v>0</v>
      </c>
      <c r="Q149" s="124">
        <v>0</v>
      </c>
      <c r="R149" s="124">
        <f>Q149*H149</f>
        <v>0</v>
      </c>
      <c r="S149" s="124">
        <v>0</v>
      </c>
      <c r="T149" s="12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26" t="s">
        <v>457</v>
      </c>
      <c r="AT149" s="126" t="s">
        <v>141</v>
      </c>
      <c r="AU149" s="126" t="s">
        <v>85</v>
      </c>
      <c r="AY149" s="50" t="s">
        <v>139</v>
      </c>
      <c r="BE149" s="127">
        <f>IF(N149="základní",J149,0)</f>
        <v>0</v>
      </c>
      <c r="BF149" s="127">
        <f>IF(N149="snížená",J149,0)</f>
        <v>0</v>
      </c>
      <c r="BG149" s="127">
        <f>IF(N149="zákl. přenesená",J149,0)</f>
        <v>0</v>
      </c>
      <c r="BH149" s="127">
        <f>IF(N149="sníž. přenesená",J149,0)</f>
        <v>0</v>
      </c>
      <c r="BI149" s="127">
        <f>IF(N149="nulová",J149,0)</f>
        <v>0</v>
      </c>
      <c r="BJ149" s="50" t="s">
        <v>83</v>
      </c>
      <c r="BK149" s="127">
        <f>ROUND(I149*H149,2)</f>
        <v>0</v>
      </c>
      <c r="BL149" s="50" t="s">
        <v>457</v>
      </c>
      <c r="BM149" s="126" t="s">
        <v>498</v>
      </c>
    </row>
    <row r="150" spans="1:65" s="62" customFormat="1">
      <c r="A150" s="34"/>
      <c r="B150" s="30"/>
      <c r="C150" s="152"/>
      <c r="D150" s="206" t="s">
        <v>148</v>
      </c>
      <c r="E150" s="152"/>
      <c r="F150" s="207" t="s">
        <v>499</v>
      </c>
      <c r="G150" s="152"/>
      <c r="H150" s="152"/>
      <c r="I150" s="34"/>
      <c r="J150" s="152"/>
      <c r="K150" s="152"/>
      <c r="L150" s="30"/>
      <c r="M150" s="128"/>
      <c r="N150" s="129"/>
      <c r="O150" s="123"/>
      <c r="P150" s="123"/>
      <c r="Q150" s="123"/>
      <c r="R150" s="123"/>
      <c r="S150" s="123"/>
      <c r="T150" s="130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50" t="s">
        <v>148</v>
      </c>
      <c r="AU150" s="50" t="s">
        <v>85</v>
      </c>
    </row>
    <row r="151" spans="1:65" s="62" customFormat="1" ht="16.5" customHeight="1">
      <c r="A151" s="34"/>
      <c r="B151" s="30"/>
      <c r="C151" s="201" t="s">
        <v>215</v>
      </c>
      <c r="D151" s="201" t="s">
        <v>141</v>
      </c>
      <c r="E151" s="202" t="s">
        <v>500</v>
      </c>
      <c r="F151" s="203" t="s">
        <v>501</v>
      </c>
      <c r="G151" s="204" t="s">
        <v>465</v>
      </c>
      <c r="H151" s="205">
        <v>1</v>
      </c>
      <c r="I151" s="32"/>
      <c r="J151" s="224">
        <f>ROUND(I151*H151,2)</f>
        <v>0</v>
      </c>
      <c r="K151" s="203" t="s">
        <v>1</v>
      </c>
      <c r="L151" s="30"/>
      <c r="M151" s="33" t="s">
        <v>1</v>
      </c>
      <c r="N151" s="122" t="s">
        <v>41</v>
      </c>
      <c r="O151" s="123"/>
      <c r="P151" s="124">
        <f>O151*H151</f>
        <v>0</v>
      </c>
      <c r="Q151" s="124">
        <v>0</v>
      </c>
      <c r="R151" s="124">
        <f>Q151*H151</f>
        <v>0</v>
      </c>
      <c r="S151" s="124">
        <v>0</v>
      </c>
      <c r="T151" s="12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26" t="s">
        <v>457</v>
      </c>
      <c r="AT151" s="126" t="s">
        <v>141</v>
      </c>
      <c r="AU151" s="126" t="s">
        <v>85</v>
      </c>
      <c r="AY151" s="50" t="s">
        <v>139</v>
      </c>
      <c r="BE151" s="127">
        <f>IF(N151="základní",J151,0)</f>
        <v>0</v>
      </c>
      <c r="BF151" s="127">
        <f>IF(N151="snížená",J151,0)</f>
        <v>0</v>
      </c>
      <c r="BG151" s="127">
        <f>IF(N151="zákl. přenesená",J151,0)</f>
        <v>0</v>
      </c>
      <c r="BH151" s="127">
        <f>IF(N151="sníž. přenesená",J151,0)</f>
        <v>0</v>
      </c>
      <c r="BI151" s="127">
        <f>IF(N151="nulová",J151,0)</f>
        <v>0</v>
      </c>
      <c r="BJ151" s="50" t="s">
        <v>83</v>
      </c>
      <c r="BK151" s="127">
        <f>ROUND(I151*H151,2)</f>
        <v>0</v>
      </c>
      <c r="BL151" s="50" t="s">
        <v>457</v>
      </c>
      <c r="BM151" s="126" t="s">
        <v>502</v>
      </c>
    </row>
    <row r="152" spans="1:65" s="62" customFormat="1">
      <c r="A152" s="34"/>
      <c r="B152" s="30"/>
      <c r="C152" s="152"/>
      <c r="D152" s="206" t="s">
        <v>148</v>
      </c>
      <c r="E152" s="152"/>
      <c r="F152" s="207" t="s">
        <v>501</v>
      </c>
      <c r="G152" s="152"/>
      <c r="H152" s="152"/>
      <c r="I152" s="34"/>
      <c r="J152" s="152"/>
      <c r="K152" s="152"/>
      <c r="L152" s="30"/>
      <c r="M152" s="128"/>
      <c r="N152" s="129"/>
      <c r="O152" s="123"/>
      <c r="P152" s="123"/>
      <c r="Q152" s="123"/>
      <c r="R152" s="123"/>
      <c r="S152" s="123"/>
      <c r="T152" s="13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50" t="s">
        <v>148</v>
      </c>
      <c r="AU152" s="50" t="s">
        <v>85</v>
      </c>
    </row>
    <row r="153" spans="1:65" s="62" customFormat="1" ht="16.5" customHeight="1">
      <c r="A153" s="34"/>
      <c r="B153" s="30"/>
      <c r="C153" s="201" t="s">
        <v>220</v>
      </c>
      <c r="D153" s="201" t="s">
        <v>141</v>
      </c>
      <c r="E153" s="202" t="s">
        <v>503</v>
      </c>
      <c r="F153" s="203" t="s">
        <v>504</v>
      </c>
      <c r="G153" s="204" t="s">
        <v>465</v>
      </c>
      <c r="H153" s="205">
        <v>2</v>
      </c>
      <c r="I153" s="32"/>
      <c r="J153" s="224">
        <f>ROUND(I153*H153,2)</f>
        <v>0</v>
      </c>
      <c r="K153" s="203" t="s">
        <v>1</v>
      </c>
      <c r="L153" s="30"/>
      <c r="M153" s="33" t="s">
        <v>1</v>
      </c>
      <c r="N153" s="122" t="s">
        <v>41</v>
      </c>
      <c r="O153" s="123"/>
      <c r="P153" s="124">
        <f>O153*H153</f>
        <v>0</v>
      </c>
      <c r="Q153" s="124">
        <v>0</v>
      </c>
      <c r="R153" s="124">
        <f>Q153*H153</f>
        <v>0</v>
      </c>
      <c r="S153" s="124">
        <v>0</v>
      </c>
      <c r="T153" s="12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26" t="s">
        <v>457</v>
      </c>
      <c r="AT153" s="126" t="s">
        <v>141</v>
      </c>
      <c r="AU153" s="126" t="s">
        <v>85</v>
      </c>
      <c r="AY153" s="50" t="s">
        <v>139</v>
      </c>
      <c r="BE153" s="127">
        <f>IF(N153="základní",J153,0)</f>
        <v>0</v>
      </c>
      <c r="BF153" s="127">
        <f>IF(N153="snížená",J153,0)</f>
        <v>0</v>
      </c>
      <c r="BG153" s="127">
        <f>IF(N153="zákl. přenesená",J153,0)</f>
        <v>0</v>
      </c>
      <c r="BH153" s="127">
        <f>IF(N153="sníž. přenesená",J153,0)</f>
        <v>0</v>
      </c>
      <c r="BI153" s="127">
        <f>IF(N153="nulová",J153,0)</f>
        <v>0</v>
      </c>
      <c r="BJ153" s="50" t="s">
        <v>83</v>
      </c>
      <c r="BK153" s="127">
        <f>ROUND(I153*H153,2)</f>
        <v>0</v>
      </c>
      <c r="BL153" s="50" t="s">
        <v>457</v>
      </c>
      <c r="BM153" s="126" t="s">
        <v>505</v>
      </c>
    </row>
    <row r="154" spans="1:65" s="62" customFormat="1">
      <c r="A154" s="34"/>
      <c r="B154" s="30"/>
      <c r="C154" s="152"/>
      <c r="D154" s="206" t="s">
        <v>148</v>
      </c>
      <c r="E154" s="152"/>
      <c r="F154" s="207" t="s">
        <v>504</v>
      </c>
      <c r="G154" s="152"/>
      <c r="H154" s="152"/>
      <c r="I154" s="34"/>
      <c r="J154" s="152"/>
      <c r="K154" s="152"/>
      <c r="L154" s="30"/>
      <c r="M154" s="128"/>
      <c r="N154" s="129"/>
      <c r="O154" s="123"/>
      <c r="P154" s="123"/>
      <c r="Q154" s="123"/>
      <c r="R154" s="123"/>
      <c r="S154" s="123"/>
      <c r="T154" s="130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50" t="s">
        <v>148</v>
      </c>
      <c r="AU154" s="50" t="s">
        <v>85</v>
      </c>
    </row>
    <row r="155" spans="1:65" s="62" customFormat="1" ht="16.5" customHeight="1">
      <c r="A155" s="34"/>
      <c r="B155" s="30"/>
      <c r="C155" s="201" t="s">
        <v>226</v>
      </c>
      <c r="D155" s="201" t="s">
        <v>141</v>
      </c>
      <c r="E155" s="202" t="s">
        <v>506</v>
      </c>
      <c r="F155" s="203" t="s">
        <v>507</v>
      </c>
      <c r="G155" s="204" t="s">
        <v>465</v>
      </c>
      <c r="H155" s="205">
        <v>2</v>
      </c>
      <c r="I155" s="32"/>
      <c r="J155" s="224">
        <f>ROUND(I155*H155,2)</f>
        <v>0</v>
      </c>
      <c r="K155" s="203" t="s">
        <v>1</v>
      </c>
      <c r="L155" s="30"/>
      <c r="M155" s="33" t="s">
        <v>1</v>
      </c>
      <c r="N155" s="122" t="s">
        <v>41</v>
      </c>
      <c r="O155" s="123"/>
      <c r="P155" s="124">
        <f>O155*H155</f>
        <v>0</v>
      </c>
      <c r="Q155" s="124">
        <v>0</v>
      </c>
      <c r="R155" s="124">
        <f>Q155*H155</f>
        <v>0</v>
      </c>
      <c r="S155" s="124">
        <v>0</v>
      </c>
      <c r="T155" s="12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26" t="s">
        <v>457</v>
      </c>
      <c r="AT155" s="126" t="s">
        <v>141</v>
      </c>
      <c r="AU155" s="126" t="s">
        <v>85</v>
      </c>
      <c r="AY155" s="50" t="s">
        <v>139</v>
      </c>
      <c r="BE155" s="127">
        <f>IF(N155="základní",J155,0)</f>
        <v>0</v>
      </c>
      <c r="BF155" s="127">
        <f>IF(N155="snížená",J155,0)</f>
        <v>0</v>
      </c>
      <c r="BG155" s="127">
        <f>IF(N155="zákl. přenesená",J155,0)</f>
        <v>0</v>
      </c>
      <c r="BH155" s="127">
        <f>IF(N155="sníž. přenesená",J155,0)</f>
        <v>0</v>
      </c>
      <c r="BI155" s="127">
        <f>IF(N155="nulová",J155,0)</f>
        <v>0</v>
      </c>
      <c r="BJ155" s="50" t="s">
        <v>83</v>
      </c>
      <c r="BK155" s="127">
        <f>ROUND(I155*H155,2)</f>
        <v>0</v>
      </c>
      <c r="BL155" s="50" t="s">
        <v>457</v>
      </c>
      <c r="BM155" s="126" t="s">
        <v>508</v>
      </c>
    </row>
    <row r="156" spans="1:65" s="62" customFormat="1">
      <c r="A156" s="34"/>
      <c r="B156" s="30"/>
      <c r="C156" s="152"/>
      <c r="D156" s="206" t="s">
        <v>148</v>
      </c>
      <c r="E156" s="152"/>
      <c r="F156" s="207" t="s">
        <v>507</v>
      </c>
      <c r="G156" s="152"/>
      <c r="H156" s="152"/>
      <c r="I156" s="34"/>
      <c r="J156" s="152"/>
      <c r="K156" s="152"/>
      <c r="L156" s="30"/>
      <c r="M156" s="128"/>
      <c r="N156" s="129"/>
      <c r="O156" s="123"/>
      <c r="P156" s="123"/>
      <c r="Q156" s="123"/>
      <c r="R156" s="123"/>
      <c r="S156" s="123"/>
      <c r="T156" s="130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50" t="s">
        <v>148</v>
      </c>
      <c r="AU156" s="50" t="s">
        <v>85</v>
      </c>
    </row>
    <row r="157" spans="1:65" s="62" customFormat="1" ht="16.5" customHeight="1">
      <c r="A157" s="34"/>
      <c r="B157" s="30"/>
      <c r="C157" s="201" t="s">
        <v>231</v>
      </c>
      <c r="D157" s="201" t="s">
        <v>141</v>
      </c>
      <c r="E157" s="202" t="s">
        <v>509</v>
      </c>
      <c r="F157" s="203" t="s">
        <v>510</v>
      </c>
      <c r="G157" s="204" t="s">
        <v>465</v>
      </c>
      <c r="H157" s="205">
        <v>2</v>
      </c>
      <c r="I157" s="32"/>
      <c r="J157" s="224">
        <f>ROUND(I157*H157,2)</f>
        <v>0</v>
      </c>
      <c r="K157" s="203" t="s">
        <v>1</v>
      </c>
      <c r="L157" s="30"/>
      <c r="M157" s="33" t="s">
        <v>1</v>
      </c>
      <c r="N157" s="122" t="s">
        <v>41</v>
      </c>
      <c r="O157" s="123"/>
      <c r="P157" s="124">
        <f>O157*H157</f>
        <v>0</v>
      </c>
      <c r="Q157" s="124">
        <v>0</v>
      </c>
      <c r="R157" s="124">
        <f>Q157*H157</f>
        <v>0</v>
      </c>
      <c r="S157" s="124">
        <v>0</v>
      </c>
      <c r="T157" s="12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26" t="s">
        <v>457</v>
      </c>
      <c r="AT157" s="126" t="s">
        <v>141</v>
      </c>
      <c r="AU157" s="126" t="s">
        <v>85</v>
      </c>
      <c r="AY157" s="50" t="s">
        <v>139</v>
      </c>
      <c r="BE157" s="127">
        <f>IF(N157="základní",J157,0)</f>
        <v>0</v>
      </c>
      <c r="BF157" s="127">
        <f>IF(N157="snížená",J157,0)</f>
        <v>0</v>
      </c>
      <c r="BG157" s="127">
        <f>IF(N157="zákl. přenesená",J157,0)</f>
        <v>0</v>
      </c>
      <c r="BH157" s="127">
        <f>IF(N157="sníž. přenesená",J157,0)</f>
        <v>0</v>
      </c>
      <c r="BI157" s="127">
        <f>IF(N157="nulová",J157,0)</f>
        <v>0</v>
      </c>
      <c r="BJ157" s="50" t="s">
        <v>83</v>
      </c>
      <c r="BK157" s="127">
        <f>ROUND(I157*H157,2)</f>
        <v>0</v>
      </c>
      <c r="BL157" s="50" t="s">
        <v>457</v>
      </c>
      <c r="BM157" s="126" t="s">
        <v>511</v>
      </c>
    </row>
    <row r="158" spans="1:65" s="62" customFormat="1">
      <c r="A158" s="34"/>
      <c r="B158" s="30"/>
      <c r="C158" s="152"/>
      <c r="D158" s="206" t="s">
        <v>148</v>
      </c>
      <c r="E158" s="152"/>
      <c r="F158" s="207" t="s">
        <v>510</v>
      </c>
      <c r="G158" s="152"/>
      <c r="H158" s="152"/>
      <c r="I158" s="34"/>
      <c r="J158" s="152"/>
      <c r="K158" s="152"/>
      <c r="L158" s="30"/>
      <c r="M158" s="128"/>
      <c r="N158" s="129"/>
      <c r="O158" s="123"/>
      <c r="P158" s="123"/>
      <c r="Q158" s="123"/>
      <c r="R158" s="123"/>
      <c r="S158" s="123"/>
      <c r="T158" s="130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50" t="s">
        <v>148</v>
      </c>
      <c r="AU158" s="50" t="s">
        <v>85</v>
      </c>
    </row>
    <row r="159" spans="1:65" s="62" customFormat="1" ht="16.5" customHeight="1">
      <c r="A159" s="34"/>
      <c r="B159" s="30"/>
      <c r="C159" s="201" t="s">
        <v>238</v>
      </c>
      <c r="D159" s="201" t="s">
        <v>141</v>
      </c>
      <c r="E159" s="202" t="s">
        <v>512</v>
      </c>
      <c r="F159" s="203" t="s">
        <v>513</v>
      </c>
      <c r="G159" s="204" t="s">
        <v>465</v>
      </c>
      <c r="H159" s="205">
        <v>5</v>
      </c>
      <c r="I159" s="32"/>
      <c r="J159" s="224">
        <f>ROUND(I159*H159,2)</f>
        <v>0</v>
      </c>
      <c r="K159" s="203" t="s">
        <v>1</v>
      </c>
      <c r="L159" s="30"/>
      <c r="M159" s="33" t="s">
        <v>1</v>
      </c>
      <c r="N159" s="122" t="s">
        <v>41</v>
      </c>
      <c r="O159" s="123"/>
      <c r="P159" s="124">
        <f>O159*H159</f>
        <v>0</v>
      </c>
      <c r="Q159" s="124">
        <v>0</v>
      </c>
      <c r="R159" s="124">
        <f>Q159*H159</f>
        <v>0</v>
      </c>
      <c r="S159" s="124">
        <v>0</v>
      </c>
      <c r="T159" s="12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26" t="s">
        <v>457</v>
      </c>
      <c r="AT159" s="126" t="s">
        <v>141</v>
      </c>
      <c r="AU159" s="126" t="s">
        <v>85</v>
      </c>
      <c r="AY159" s="50" t="s">
        <v>139</v>
      </c>
      <c r="BE159" s="127">
        <f>IF(N159="základní",J159,0)</f>
        <v>0</v>
      </c>
      <c r="BF159" s="127">
        <f>IF(N159="snížená",J159,0)</f>
        <v>0</v>
      </c>
      <c r="BG159" s="127">
        <f>IF(N159="zákl. přenesená",J159,0)</f>
        <v>0</v>
      </c>
      <c r="BH159" s="127">
        <f>IF(N159="sníž. přenesená",J159,0)</f>
        <v>0</v>
      </c>
      <c r="BI159" s="127">
        <f>IF(N159="nulová",J159,0)</f>
        <v>0</v>
      </c>
      <c r="BJ159" s="50" t="s">
        <v>83</v>
      </c>
      <c r="BK159" s="127">
        <f>ROUND(I159*H159,2)</f>
        <v>0</v>
      </c>
      <c r="BL159" s="50" t="s">
        <v>457</v>
      </c>
      <c r="BM159" s="126" t="s">
        <v>514</v>
      </c>
    </row>
    <row r="160" spans="1:65" s="62" customFormat="1">
      <c r="A160" s="34"/>
      <c r="B160" s="30"/>
      <c r="C160" s="152"/>
      <c r="D160" s="206" t="s">
        <v>148</v>
      </c>
      <c r="E160" s="152"/>
      <c r="F160" s="207" t="s">
        <v>513</v>
      </c>
      <c r="G160" s="152"/>
      <c r="H160" s="152"/>
      <c r="I160" s="34"/>
      <c r="J160" s="152"/>
      <c r="K160" s="152"/>
      <c r="L160" s="30"/>
      <c r="M160" s="128"/>
      <c r="N160" s="129"/>
      <c r="O160" s="123"/>
      <c r="P160" s="123"/>
      <c r="Q160" s="123"/>
      <c r="R160" s="123"/>
      <c r="S160" s="123"/>
      <c r="T160" s="130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50" t="s">
        <v>148</v>
      </c>
      <c r="AU160" s="50" t="s">
        <v>85</v>
      </c>
    </row>
    <row r="161" spans="1:65" s="62" customFormat="1" ht="16.5" customHeight="1">
      <c r="A161" s="34"/>
      <c r="B161" s="30"/>
      <c r="C161" s="201" t="s">
        <v>245</v>
      </c>
      <c r="D161" s="201" t="s">
        <v>141</v>
      </c>
      <c r="E161" s="202" t="s">
        <v>515</v>
      </c>
      <c r="F161" s="203" t="s">
        <v>516</v>
      </c>
      <c r="G161" s="204" t="s">
        <v>465</v>
      </c>
      <c r="H161" s="205">
        <v>5</v>
      </c>
      <c r="I161" s="32"/>
      <c r="J161" s="224">
        <f>ROUND(I161*H161,2)</f>
        <v>0</v>
      </c>
      <c r="K161" s="203" t="s">
        <v>1</v>
      </c>
      <c r="L161" s="30"/>
      <c r="M161" s="33" t="s">
        <v>1</v>
      </c>
      <c r="N161" s="122" t="s">
        <v>41</v>
      </c>
      <c r="O161" s="123"/>
      <c r="P161" s="124">
        <f>O161*H161</f>
        <v>0</v>
      </c>
      <c r="Q161" s="124">
        <v>0</v>
      </c>
      <c r="R161" s="124">
        <f>Q161*H161</f>
        <v>0</v>
      </c>
      <c r="S161" s="124">
        <v>0</v>
      </c>
      <c r="T161" s="12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26" t="s">
        <v>457</v>
      </c>
      <c r="AT161" s="126" t="s">
        <v>141</v>
      </c>
      <c r="AU161" s="126" t="s">
        <v>85</v>
      </c>
      <c r="AY161" s="50" t="s">
        <v>139</v>
      </c>
      <c r="BE161" s="127">
        <f>IF(N161="základní",J161,0)</f>
        <v>0</v>
      </c>
      <c r="BF161" s="127">
        <f>IF(N161="snížená",J161,0)</f>
        <v>0</v>
      </c>
      <c r="BG161" s="127">
        <f>IF(N161="zákl. přenesená",J161,0)</f>
        <v>0</v>
      </c>
      <c r="BH161" s="127">
        <f>IF(N161="sníž. přenesená",J161,0)</f>
        <v>0</v>
      </c>
      <c r="BI161" s="127">
        <f>IF(N161="nulová",J161,0)</f>
        <v>0</v>
      </c>
      <c r="BJ161" s="50" t="s">
        <v>83</v>
      </c>
      <c r="BK161" s="127">
        <f>ROUND(I161*H161,2)</f>
        <v>0</v>
      </c>
      <c r="BL161" s="50" t="s">
        <v>457</v>
      </c>
      <c r="BM161" s="126" t="s">
        <v>517</v>
      </c>
    </row>
    <row r="162" spans="1:65" s="62" customFormat="1">
      <c r="A162" s="34"/>
      <c r="B162" s="30"/>
      <c r="C162" s="152"/>
      <c r="D162" s="206" t="s">
        <v>148</v>
      </c>
      <c r="E162" s="152"/>
      <c r="F162" s="207" t="s">
        <v>516</v>
      </c>
      <c r="G162" s="152"/>
      <c r="H162" s="152"/>
      <c r="I162" s="34"/>
      <c r="J162" s="152"/>
      <c r="K162" s="152"/>
      <c r="L162" s="30"/>
      <c r="M162" s="128"/>
      <c r="N162" s="129"/>
      <c r="O162" s="123"/>
      <c r="P162" s="123"/>
      <c r="Q162" s="123"/>
      <c r="R162" s="123"/>
      <c r="S162" s="123"/>
      <c r="T162" s="130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50" t="s">
        <v>148</v>
      </c>
      <c r="AU162" s="50" t="s">
        <v>85</v>
      </c>
    </row>
    <row r="163" spans="1:65" s="62" customFormat="1" ht="16.5" customHeight="1">
      <c r="A163" s="34"/>
      <c r="B163" s="30"/>
      <c r="C163" s="201" t="s">
        <v>251</v>
      </c>
      <c r="D163" s="201" t="s">
        <v>141</v>
      </c>
      <c r="E163" s="202" t="s">
        <v>518</v>
      </c>
      <c r="F163" s="203" t="s">
        <v>519</v>
      </c>
      <c r="G163" s="204" t="s">
        <v>465</v>
      </c>
      <c r="H163" s="205">
        <v>2</v>
      </c>
      <c r="I163" s="32"/>
      <c r="J163" s="224">
        <f>ROUND(I163*H163,2)</f>
        <v>0</v>
      </c>
      <c r="K163" s="203" t="s">
        <v>1</v>
      </c>
      <c r="L163" s="30"/>
      <c r="M163" s="33" t="s">
        <v>1</v>
      </c>
      <c r="N163" s="122" t="s">
        <v>41</v>
      </c>
      <c r="O163" s="123"/>
      <c r="P163" s="124">
        <f>O163*H163</f>
        <v>0</v>
      </c>
      <c r="Q163" s="124">
        <v>0</v>
      </c>
      <c r="R163" s="124">
        <f>Q163*H163</f>
        <v>0</v>
      </c>
      <c r="S163" s="124">
        <v>0</v>
      </c>
      <c r="T163" s="12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26" t="s">
        <v>457</v>
      </c>
      <c r="AT163" s="126" t="s">
        <v>141</v>
      </c>
      <c r="AU163" s="126" t="s">
        <v>85</v>
      </c>
      <c r="AY163" s="50" t="s">
        <v>139</v>
      </c>
      <c r="BE163" s="127">
        <f>IF(N163="základní",J163,0)</f>
        <v>0</v>
      </c>
      <c r="BF163" s="127">
        <f>IF(N163="snížená",J163,0)</f>
        <v>0</v>
      </c>
      <c r="BG163" s="127">
        <f>IF(N163="zákl. přenesená",J163,0)</f>
        <v>0</v>
      </c>
      <c r="BH163" s="127">
        <f>IF(N163="sníž. přenesená",J163,0)</f>
        <v>0</v>
      </c>
      <c r="BI163" s="127">
        <f>IF(N163="nulová",J163,0)</f>
        <v>0</v>
      </c>
      <c r="BJ163" s="50" t="s">
        <v>83</v>
      </c>
      <c r="BK163" s="127">
        <f>ROUND(I163*H163,2)</f>
        <v>0</v>
      </c>
      <c r="BL163" s="50" t="s">
        <v>457</v>
      </c>
      <c r="BM163" s="126" t="s">
        <v>520</v>
      </c>
    </row>
    <row r="164" spans="1:65" s="62" customFormat="1">
      <c r="A164" s="34"/>
      <c r="B164" s="30"/>
      <c r="C164" s="152"/>
      <c r="D164" s="206" t="s">
        <v>148</v>
      </c>
      <c r="E164" s="152"/>
      <c r="F164" s="207" t="s">
        <v>519</v>
      </c>
      <c r="G164" s="152"/>
      <c r="H164" s="152"/>
      <c r="I164" s="34"/>
      <c r="J164" s="152"/>
      <c r="K164" s="152"/>
      <c r="L164" s="30"/>
      <c r="M164" s="128"/>
      <c r="N164" s="129"/>
      <c r="O164" s="123"/>
      <c r="P164" s="123"/>
      <c r="Q164" s="123"/>
      <c r="R164" s="123"/>
      <c r="S164" s="123"/>
      <c r="T164" s="130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50" t="s">
        <v>148</v>
      </c>
      <c r="AU164" s="50" t="s">
        <v>85</v>
      </c>
    </row>
    <row r="165" spans="1:65" s="62" customFormat="1" ht="16.5" customHeight="1">
      <c r="A165" s="34"/>
      <c r="B165" s="30"/>
      <c r="C165" s="201" t="s">
        <v>7</v>
      </c>
      <c r="D165" s="201" t="s">
        <v>141</v>
      </c>
      <c r="E165" s="202" t="s">
        <v>521</v>
      </c>
      <c r="F165" s="203" t="s">
        <v>522</v>
      </c>
      <c r="G165" s="204" t="s">
        <v>465</v>
      </c>
      <c r="H165" s="205">
        <v>7</v>
      </c>
      <c r="I165" s="32"/>
      <c r="J165" s="224">
        <f>ROUND(I165*H165,2)</f>
        <v>0</v>
      </c>
      <c r="K165" s="203" t="s">
        <v>1</v>
      </c>
      <c r="L165" s="30"/>
      <c r="M165" s="33" t="s">
        <v>1</v>
      </c>
      <c r="N165" s="122" t="s">
        <v>41</v>
      </c>
      <c r="O165" s="123"/>
      <c r="P165" s="124">
        <f>O165*H165</f>
        <v>0</v>
      </c>
      <c r="Q165" s="124">
        <v>0</v>
      </c>
      <c r="R165" s="124">
        <f>Q165*H165</f>
        <v>0</v>
      </c>
      <c r="S165" s="124">
        <v>0</v>
      </c>
      <c r="T165" s="12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26" t="s">
        <v>457</v>
      </c>
      <c r="AT165" s="126" t="s">
        <v>141</v>
      </c>
      <c r="AU165" s="126" t="s">
        <v>85</v>
      </c>
      <c r="AY165" s="50" t="s">
        <v>139</v>
      </c>
      <c r="BE165" s="127">
        <f>IF(N165="základní",J165,0)</f>
        <v>0</v>
      </c>
      <c r="BF165" s="127">
        <f>IF(N165="snížená",J165,0)</f>
        <v>0</v>
      </c>
      <c r="BG165" s="127">
        <f>IF(N165="zákl. přenesená",J165,0)</f>
        <v>0</v>
      </c>
      <c r="BH165" s="127">
        <f>IF(N165="sníž. přenesená",J165,0)</f>
        <v>0</v>
      </c>
      <c r="BI165" s="127">
        <f>IF(N165="nulová",J165,0)</f>
        <v>0</v>
      </c>
      <c r="BJ165" s="50" t="s">
        <v>83</v>
      </c>
      <c r="BK165" s="127">
        <f>ROUND(I165*H165,2)</f>
        <v>0</v>
      </c>
      <c r="BL165" s="50" t="s">
        <v>457</v>
      </c>
      <c r="BM165" s="126" t="s">
        <v>523</v>
      </c>
    </row>
    <row r="166" spans="1:65" s="62" customFormat="1">
      <c r="A166" s="34"/>
      <c r="B166" s="30"/>
      <c r="C166" s="152"/>
      <c r="D166" s="206" t="s">
        <v>148</v>
      </c>
      <c r="E166" s="152"/>
      <c r="F166" s="207" t="s">
        <v>522</v>
      </c>
      <c r="G166" s="152"/>
      <c r="H166" s="152"/>
      <c r="I166" s="34"/>
      <c r="J166" s="152"/>
      <c r="K166" s="152"/>
      <c r="L166" s="30"/>
      <c r="M166" s="128"/>
      <c r="N166" s="129"/>
      <c r="O166" s="123"/>
      <c r="P166" s="123"/>
      <c r="Q166" s="123"/>
      <c r="R166" s="123"/>
      <c r="S166" s="123"/>
      <c r="T166" s="130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50" t="s">
        <v>148</v>
      </c>
      <c r="AU166" s="50" t="s">
        <v>85</v>
      </c>
    </row>
    <row r="167" spans="1:65" s="62" customFormat="1" ht="24.2" customHeight="1">
      <c r="A167" s="34"/>
      <c r="B167" s="30"/>
      <c r="C167" s="201" t="s">
        <v>262</v>
      </c>
      <c r="D167" s="201" t="s">
        <v>141</v>
      </c>
      <c r="E167" s="202" t="s">
        <v>524</v>
      </c>
      <c r="F167" s="203" t="s">
        <v>525</v>
      </c>
      <c r="G167" s="204" t="s">
        <v>188</v>
      </c>
      <c r="H167" s="205">
        <v>420</v>
      </c>
      <c r="I167" s="32"/>
      <c r="J167" s="224">
        <f>ROUND(I167*H167,2)</f>
        <v>0</v>
      </c>
      <c r="K167" s="203" t="s">
        <v>1</v>
      </c>
      <c r="L167" s="30"/>
      <c r="M167" s="33" t="s">
        <v>1</v>
      </c>
      <c r="N167" s="122" t="s">
        <v>41</v>
      </c>
      <c r="O167" s="123"/>
      <c r="P167" s="124">
        <f>O167*H167</f>
        <v>0</v>
      </c>
      <c r="Q167" s="124">
        <v>0</v>
      </c>
      <c r="R167" s="124">
        <f>Q167*H167</f>
        <v>0</v>
      </c>
      <c r="S167" s="124">
        <v>0</v>
      </c>
      <c r="T167" s="12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26" t="s">
        <v>457</v>
      </c>
      <c r="AT167" s="126" t="s">
        <v>141</v>
      </c>
      <c r="AU167" s="126" t="s">
        <v>85</v>
      </c>
      <c r="AY167" s="50" t="s">
        <v>139</v>
      </c>
      <c r="BE167" s="127">
        <f>IF(N167="základní",J167,0)</f>
        <v>0</v>
      </c>
      <c r="BF167" s="127">
        <f>IF(N167="snížená",J167,0)</f>
        <v>0</v>
      </c>
      <c r="BG167" s="127">
        <f>IF(N167="zákl. přenesená",J167,0)</f>
        <v>0</v>
      </c>
      <c r="BH167" s="127">
        <f>IF(N167="sníž. přenesená",J167,0)</f>
        <v>0</v>
      </c>
      <c r="BI167" s="127">
        <f>IF(N167="nulová",J167,0)</f>
        <v>0</v>
      </c>
      <c r="BJ167" s="50" t="s">
        <v>83</v>
      </c>
      <c r="BK167" s="127">
        <f>ROUND(I167*H167,2)</f>
        <v>0</v>
      </c>
      <c r="BL167" s="50" t="s">
        <v>457</v>
      </c>
      <c r="BM167" s="126" t="s">
        <v>526</v>
      </c>
    </row>
    <row r="168" spans="1:65" s="62" customFormat="1">
      <c r="A168" s="34"/>
      <c r="B168" s="30"/>
      <c r="C168" s="152"/>
      <c r="D168" s="206" t="s">
        <v>148</v>
      </c>
      <c r="E168" s="152"/>
      <c r="F168" s="207" t="s">
        <v>527</v>
      </c>
      <c r="G168" s="152"/>
      <c r="H168" s="152"/>
      <c r="I168" s="34"/>
      <c r="J168" s="152"/>
      <c r="K168" s="152"/>
      <c r="L168" s="30"/>
      <c r="M168" s="128"/>
      <c r="N168" s="129"/>
      <c r="O168" s="123"/>
      <c r="P168" s="123"/>
      <c r="Q168" s="123"/>
      <c r="R168" s="123"/>
      <c r="S168" s="123"/>
      <c r="T168" s="130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50" t="s">
        <v>148</v>
      </c>
      <c r="AU168" s="50" t="s">
        <v>85</v>
      </c>
    </row>
    <row r="169" spans="1:65" s="62" customFormat="1" ht="24.2" customHeight="1">
      <c r="A169" s="34"/>
      <c r="B169" s="30"/>
      <c r="C169" s="201" t="s">
        <v>267</v>
      </c>
      <c r="D169" s="201" t="s">
        <v>141</v>
      </c>
      <c r="E169" s="202" t="s">
        <v>528</v>
      </c>
      <c r="F169" s="203" t="s">
        <v>529</v>
      </c>
      <c r="G169" s="204" t="s">
        <v>188</v>
      </c>
      <c r="H169" s="205">
        <v>12</v>
      </c>
      <c r="I169" s="32"/>
      <c r="J169" s="224">
        <f>ROUND(I169*H169,2)</f>
        <v>0</v>
      </c>
      <c r="K169" s="203" t="s">
        <v>1</v>
      </c>
      <c r="L169" s="30"/>
      <c r="M169" s="33" t="s">
        <v>1</v>
      </c>
      <c r="N169" s="122" t="s">
        <v>41</v>
      </c>
      <c r="O169" s="123"/>
      <c r="P169" s="124">
        <f>O169*H169</f>
        <v>0</v>
      </c>
      <c r="Q169" s="124">
        <v>0</v>
      </c>
      <c r="R169" s="124">
        <f>Q169*H169</f>
        <v>0</v>
      </c>
      <c r="S169" s="124">
        <v>0</v>
      </c>
      <c r="T169" s="12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26" t="s">
        <v>457</v>
      </c>
      <c r="AT169" s="126" t="s">
        <v>141</v>
      </c>
      <c r="AU169" s="126" t="s">
        <v>85</v>
      </c>
      <c r="AY169" s="50" t="s">
        <v>139</v>
      </c>
      <c r="BE169" s="127">
        <f>IF(N169="základní",J169,0)</f>
        <v>0</v>
      </c>
      <c r="BF169" s="127">
        <f>IF(N169="snížená",J169,0)</f>
        <v>0</v>
      </c>
      <c r="BG169" s="127">
        <f>IF(N169="zákl. přenesená",J169,0)</f>
        <v>0</v>
      </c>
      <c r="BH169" s="127">
        <f>IF(N169="sníž. přenesená",J169,0)</f>
        <v>0</v>
      </c>
      <c r="BI169" s="127">
        <f>IF(N169="nulová",J169,0)</f>
        <v>0</v>
      </c>
      <c r="BJ169" s="50" t="s">
        <v>83</v>
      </c>
      <c r="BK169" s="127">
        <f>ROUND(I169*H169,2)</f>
        <v>0</v>
      </c>
      <c r="BL169" s="50" t="s">
        <v>457</v>
      </c>
      <c r="BM169" s="126" t="s">
        <v>530</v>
      </c>
    </row>
    <row r="170" spans="1:65" s="62" customFormat="1">
      <c r="A170" s="34"/>
      <c r="B170" s="30"/>
      <c r="C170" s="152"/>
      <c r="D170" s="206" t="s">
        <v>148</v>
      </c>
      <c r="E170" s="152"/>
      <c r="F170" s="207" t="s">
        <v>531</v>
      </c>
      <c r="G170" s="152"/>
      <c r="H170" s="152"/>
      <c r="I170" s="34"/>
      <c r="J170" s="152"/>
      <c r="K170" s="152"/>
      <c r="L170" s="30"/>
      <c r="M170" s="128"/>
      <c r="N170" s="129"/>
      <c r="O170" s="123"/>
      <c r="P170" s="123"/>
      <c r="Q170" s="123"/>
      <c r="R170" s="123"/>
      <c r="S170" s="123"/>
      <c r="T170" s="13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50" t="s">
        <v>148</v>
      </c>
      <c r="AU170" s="50" t="s">
        <v>85</v>
      </c>
    </row>
    <row r="171" spans="1:65" s="62" customFormat="1" ht="24.2" customHeight="1">
      <c r="A171" s="34"/>
      <c r="B171" s="30"/>
      <c r="C171" s="201" t="s">
        <v>273</v>
      </c>
      <c r="D171" s="201" t="s">
        <v>141</v>
      </c>
      <c r="E171" s="202" t="s">
        <v>532</v>
      </c>
      <c r="F171" s="203" t="s">
        <v>533</v>
      </c>
      <c r="G171" s="204" t="s">
        <v>188</v>
      </c>
      <c r="H171" s="205">
        <v>70</v>
      </c>
      <c r="I171" s="32"/>
      <c r="J171" s="224">
        <f>ROUND(I171*H171,2)</f>
        <v>0</v>
      </c>
      <c r="K171" s="203" t="s">
        <v>1</v>
      </c>
      <c r="L171" s="30"/>
      <c r="M171" s="33" t="s">
        <v>1</v>
      </c>
      <c r="N171" s="122" t="s">
        <v>41</v>
      </c>
      <c r="O171" s="123"/>
      <c r="P171" s="124">
        <f>O171*H171</f>
        <v>0</v>
      </c>
      <c r="Q171" s="124">
        <v>0</v>
      </c>
      <c r="R171" s="124">
        <f>Q171*H171</f>
        <v>0</v>
      </c>
      <c r="S171" s="124">
        <v>0</v>
      </c>
      <c r="T171" s="12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26" t="s">
        <v>457</v>
      </c>
      <c r="AT171" s="126" t="s">
        <v>141</v>
      </c>
      <c r="AU171" s="126" t="s">
        <v>85</v>
      </c>
      <c r="AY171" s="50" t="s">
        <v>139</v>
      </c>
      <c r="BE171" s="127">
        <f>IF(N171="základní",J171,0)</f>
        <v>0</v>
      </c>
      <c r="BF171" s="127">
        <f>IF(N171="snížená",J171,0)</f>
        <v>0</v>
      </c>
      <c r="BG171" s="127">
        <f>IF(N171="zákl. přenesená",J171,0)</f>
        <v>0</v>
      </c>
      <c r="BH171" s="127">
        <f>IF(N171="sníž. přenesená",J171,0)</f>
        <v>0</v>
      </c>
      <c r="BI171" s="127">
        <f>IF(N171="nulová",J171,0)</f>
        <v>0</v>
      </c>
      <c r="BJ171" s="50" t="s">
        <v>83</v>
      </c>
      <c r="BK171" s="127">
        <f>ROUND(I171*H171,2)</f>
        <v>0</v>
      </c>
      <c r="BL171" s="50" t="s">
        <v>457</v>
      </c>
      <c r="BM171" s="126" t="s">
        <v>534</v>
      </c>
    </row>
    <row r="172" spans="1:65" s="62" customFormat="1">
      <c r="A172" s="34"/>
      <c r="B172" s="30"/>
      <c r="C172" s="152"/>
      <c r="D172" s="206" t="s">
        <v>148</v>
      </c>
      <c r="E172" s="152"/>
      <c r="F172" s="207" t="s">
        <v>535</v>
      </c>
      <c r="G172" s="152"/>
      <c r="H172" s="152"/>
      <c r="I172" s="34"/>
      <c r="J172" s="152"/>
      <c r="K172" s="152"/>
      <c r="L172" s="30"/>
      <c r="M172" s="128"/>
      <c r="N172" s="129"/>
      <c r="O172" s="123"/>
      <c r="P172" s="123"/>
      <c r="Q172" s="123"/>
      <c r="R172" s="123"/>
      <c r="S172" s="123"/>
      <c r="T172" s="130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50" t="s">
        <v>148</v>
      </c>
      <c r="AU172" s="50" t="s">
        <v>85</v>
      </c>
    </row>
    <row r="173" spans="1:65" s="62" customFormat="1" ht="16.5" customHeight="1">
      <c r="A173" s="34"/>
      <c r="B173" s="30"/>
      <c r="C173" s="201" t="s">
        <v>280</v>
      </c>
      <c r="D173" s="201" t="s">
        <v>141</v>
      </c>
      <c r="E173" s="202" t="s">
        <v>536</v>
      </c>
      <c r="F173" s="203" t="s">
        <v>537</v>
      </c>
      <c r="G173" s="204" t="s">
        <v>211</v>
      </c>
      <c r="H173" s="205">
        <v>0</v>
      </c>
      <c r="I173" s="32"/>
      <c r="J173" s="224">
        <f>ROUND(I173*H173,2)</f>
        <v>0</v>
      </c>
      <c r="K173" s="203" t="s">
        <v>1</v>
      </c>
      <c r="L173" s="30"/>
      <c r="M173" s="33" t="s">
        <v>1</v>
      </c>
      <c r="N173" s="122" t="s">
        <v>41</v>
      </c>
      <c r="O173" s="123"/>
      <c r="P173" s="124">
        <f>O173*H173</f>
        <v>0</v>
      </c>
      <c r="Q173" s="124">
        <v>0</v>
      </c>
      <c r="R173" s="124">
        <f>Q173*H173</f>
        <v>0</v>
      </c>
      <c r="S173" s="124">
        <v>0</v>
      </c>
      <c r="T173" s="12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26" t="s">
        <v>457</v>
      </c>
      <c r="AT173" s="126" t="s">
        <v>141</v>
      </c>
      <c r="AU173" s="126" t="s">
        <v>85</v>
      </c>
      <c r="AY173" s="50" t="s">
        <v>139</v>
      </c>
      <c r="BE173" s="127">
        <f>IF(N173="základní",J173,0)</f>
        <v>0</v>
      </c>
      <c r="BF173" s="127">
        <f>IF(N173="snížená",J173,0)</f>
        <v>0</v>
      </c>
      <c r="BG173" s="127">
        <f>IF(N173="zákl. přenesená",J173,0)</f>
        <v>0</v>
      </c>
      <c r="BH173" s="127">
        <f>IF(N173="sníž. přenesená",J173,0)</f>
        <v>0</v>
      </c>
      <c r="BI173" s="127">
        <f>IF(N173="nulová",J173,0)</f>
        <v>0</v>
      </c>
      <c r="BJ173" s="50" t="s">
        <v>83</v>
      </c>
      <c r="BK173" s="127">
        <f>ROUND(I173*H173,2)</f>
        <v>0</v>
      </c>
      <c r="BL173" s="50" t="s">
        <v>457</v>
      </c>
      <c r="BM173" s="126" t="s">
        <v>538</v>
      </c>
    </row>
    <row r="174" spans="1:65" s="62" customFormat="1">
      <c r="A174" s="34"/>
      <c r="B174" s="30"/>
      <c r="C174" s="152"/>
      <c r="D174" s="206" t="s">
        <v>148</v>
      </c>
      <c r="E174" s="152"/>
      <c r="F174" s="207" t="s">
        <v>539</v>
      </c>
      <c r="G174" s="152"/>
      <c r="H174" s="152"/>
      <c r="I174" s="34"/>
      <c r="J174" s="152"/>
      <c r="K174" s="152"/>
      <c r="L174" s="30"/>
      <c r="M174" s="128"/>
      <c r="N174" s="129"/>
      <c r="O174" s="123"/>
      <c r="P174" s="123"/>
      <c r="Q174" s="123"/>
      <c r="R174" s="123"/>
      <c r="S174" s="123"/>
      <c r="T174" s="130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50" t="s">
        <v>148</v>
      </c>
      <c r="AU174" s="50" t="s">
        <v>85</v>
      </c>
    </row>
    <row r="175" spans="1:65" s="62" customFormat="1" ht="24.2" customHeight="1">
      <c r="A175" s="34"/>
      <c r="B175" s="30"/>
      <c r="C175" s="201" t="s">
        <v>286</v>
      </c>
      <c r="D175" s="201" t="s">
        <v>141</v>
      </c>
      <c r="E175" s="202" t="s">
        <v>540</v>
      </c>
      <c r="F175" s="203" t="s">
        <v>541</v>
      </c>
      <c r="G175" s="204" t="s">
        <v>188</v>
      </c>
      <c r="H175" s="205">
        <v>405</v>
      </c>
      <c r="I175" s="32"/>
      <c r="J175" s="224">
        <f>ROUND(I175*H175,2)</f>
        <v>0</v>
      </c>
      <c r="K175" s="203" t="s">
        <v>1</v>
      </c>
      <c r="L175" s="30"/>
      <c r="M175" s="33" t="s">
        <v>1</v>
      </c>
      <c r="N175" s="122" t="s">
        <v>41</v>
      </c>
      <c r="O175" s="123"/>
      <c r="P175" s="124">
        <f>O175*H175</f>
        <v>0</v>
      </c>
      <c r="Q175" s="124">
        <v>0</v>
      </c>
      <c r="R175" s="124">
        <f>Q175*H175</f>
        <v>0</v>
      </c>
      <c r="S175" s="124">
        <v>0</v>
      </c>
      <c r="T175" s="12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26" t="s">
        <v>457</v>
      </c>
      <c r="AT175" s="126" t="s">
        <v>141</v>
      </c>
      <c r="AU175" s="126" t="s">
        <v>85</v>
      </c>
      <c r="AY175" s="50" t="s">
        <v>139</v>
      </c>
      <c r="BE175" s="127">
        <f>IF(N175="základní",J175,0)</f>
        <v>0</v>
      </c>
      <c r="BF175" s="127">
        <f>IF(N175="snížená",J175,0)</f>
        <v>0</v>
      </c>
      <c r="BG175" s="127">
        <f>IF(N175="zákl. přenesená",J175,0)</f>
        <v>0</v>
      </c>
      <c r="BH175" s="127">
        <f>IF(N175="sníž. přenesená",J175,0)</f>
        <v>0</v>
      </c>
      <c r="BI175" s="127">
        <f>IF(N175="nulová",J175,0)</f>
        <v>0</v>
      </c>
      <c r="BJ175" s="50" t="s">
        <v>83</v>
      </c>
      <c r="BK175" s="127">
        <f>ROUND(I175*H175,2)</f>
        <v>0</v>
      </c>
      <c r="BL175" s="50" t="s">
        <v>457</v>
      </c>
      <c r="BM175" s="126" t="s">
        <v>542</v>
      </c>
    </row>
    <row r="176" spans="1:65" s="62" customFormat="1">
      <c r="A176" s="34"/>
      <c r="B176" s="30"/>
      <c r="C176" s="152"/>
      <c r="D176" s="206" t="s">
        <v>148</v>
      </c>
      <c r="E176" s="152"/>
      <c r="F176" s="207" t="s">
        <v>543</v>
      </c>
      <c r="G176" s="152"/>
      <c r="H176" s="152"/>
      <c r="I176" s="34"/>
      <c r="J176" s="152"/>
      <c r="K176" s="152"/>
      <c r="L176" s="30"/>
      <c r="M176" s="128"/>
      <c r="N176" s="129"/>
      <c r="O176" s="123"/>
      <c r="P176" s="123"/>
      <c r="Q176" s="123"/>
      <c r="R176" s="123"/>
      <c r="S176" s="123"/>
      <c r="T176" s="13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50" t="s">
        <v>148</v>
      </c>
      <c r="AU176" s="50" t="s">
        <v>85</v>
      </c>
    </row>
    <row r="177" spans="1:65" s="62" customFormat="1" ht="24.2" customHeight="1">
      <c r="A177" s="34"/>
      <c r="B177" s="30"/>
      <c r="C177" s="201" t="s">
        <v>291</v>
      </c>
      <c r="D177" s="201" t="s">
        <v>141</v>
      </c>
      <c r="E177" s="202" t="s">
        <v>544</v>
      </c>
      <c r="F177" s="203" t="s">
        <v>545</v>
      </c>
      <c r="G177" s="204" t="s">
        <v>188</v>
      </c>
      <c r="H177" s="205">
        <v>405</v>
      </c>
      <c r="I177" s="32"/>
      <c r="J177" s="224">
        <f>ROUND(I177*H177,2)</f>
        <v>0</v>
      </c>
      <c r="K177" s="203" t="s">
        <v>1</v>
      </c>
      <c r="L177" s="30"/>
      <c r="M177" s="33" t="s">
        <v>1</v>
      </c>
      <c r="N177" s="122" t="s">
        <v>41</v>
      </c>
      <c r="O177" s="123"/>
      <c r="P177" s="124">
        <f>O177*H177</f>
        <v>0</v>
      </c>
      <c r="Q177" s="124">
        <v>0</v>
      </c>
      <c r="R177" s="124">
        <f>Q177*H177</f>
        <v>0</v>
      </c>
      <c r="S177" s="124">
        <v>0</v>
      </c>
      <c r="T177" s="12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26" t="s">
        <v>457</v>
      </c>
      <c r="AT177" s="126" t="s">
        <v>141</v>
      </c>
      <c r="AU177" s="126" t="s">
        <v>85</v>
      </c>
      <c r="AY177" s="50" t="s">
        <v>139</v>
      </c>
      <c r="BE177" s="127">
        <f>IF(N177="základní",J177,0)</f>
        <v>0</v>
      </c>
      <c r="BF177" s="127">
        <f>IF(N177="snížená",J177,0)</f>
        <v>0</v>
      </c>
      <c r="BG177" s="127">
        <f>IF(N177="zákl. přenesená",J177,0)</f>
        <v>0</v>
      </c>
      <c r="BH177" s="127">
        <f>IF(N177="sníž. přenesená",J177,0)</f>
        <v>0</v>
      </c>
      <c r="BI177" s="127">
        <f>IF(N177="nulová",J177,0)</f>
        <v>0</v>
      </c>
      <c r="BJ177" s="50" t="s">
        <v>83</v>
      </c>
      <c r="BK177" s="127">
        <f>ROUND(I177*H177,2)</f>
        <v>0</v>
      </c>
      <c r="BL177" s="50" t="s">
        <v>457</v>
      </c>
      <c r="BM177" s="126" t="s">
        <v>546</v>
      </c>
    </row>
    <row r="178" spans="1:65" s="62" customFormat="1">
      <c r="A178" s="34"/>
      <c r="B178" s="30"/>
      <c r="C178" s="152"/>
      <c r="D178" s="206" t="s">
        <v>148</v>
      </c>
      <c r="E178" s="152"/>
      <c r="F178" s="207" t="s">
        <v>547</v>
      </c>
      <c r="G178" s="152"/>
      <c r="H178" s="152"/>
      <c r="I178" s="34"/>
      <c r="J178" s="152"/>
      <c r="K178" s="152"/>
      <c r="L178" s="30"/>
      <c r="M178" s="128"/>
      <c r="N178" s="129"/>
      <c r="O178" s="123"/>
      <c r="P178" s="123"/>
      <c r="Q178" s="123"/>
      <c r="R178" s="123"/>
      <c r="S178" s="123"/>
      <c r="T178" s="130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50" t="s">
        <v>148</v>
      </c>
      <c r="AU178" s="50" t="s">
        <v>85</v>
      </c>
    </row>
    <row r="179" spans="1:65" s="62" customFormat="1" ht="16.5" customHeight="1">
      <c r="A179" s="34"/>
      <c r="B179" s="30"/>
      <c r="C179" s="201" t="s">
        <v>296</v>
      </c>
      <c r="D179" s="201" t="s">
        <v>141</v>
      </c>
      <c r="E179" s="202" t="s">
        <v>548</v>
      </c>
      <c r="F179" s="203" t="s">
        <v>549</v>
      </c>
      <c r="G179" s="204" t="s">
        <v>188</v>
      </c>
      <c r="H179" s="205">
        <v>405</v>
      </c>
      <c r="I179" s="32"/>
      <c r="J179" s="224">
        <f>ROUND(I179*H179,2)</f>
        <v>0</v>
      </c>
      <c r="K179" s="203" t="s">
        <v>1</v>
      </c>
      <c r="L179" s="30"/>
      <c r="M179" s="33" t="s">
        <v>1</v>
      </c>
      <c r="N179" s="122" t="s">
        <v>41</v>
      </c>
      <c r="O179" s="123"/>
      <c r="P179" s="124">
        <f>O179*H179</f>
        <v>0</v>
      </c>
      <c r="Q179" s="124">
        <v>0</v>
      </c>
      <c r="R179" s="124">
        <f>Q179*H179</f>
        <v>0</v>
      </c>
      <c r="S179" s="124">
        <v>0</v>
      </c>
      <c r="T179" s="12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26" t="s">
        <v>457</v>
      </c>
      <c r="AT179" s="126" t="s">
        <v>141</v>
      </c>
      <c r="AU179" s="126" t="s">
        <v>85</v>
      </c>
      <c r="AY179" s="50" t="s">
        <v>139</v>
      </c>
      <c r="BE179" s="127">
        <f>IF(N179="základní",J179,0)</f>
        <v>0</v>
      </c>
      <c r="BF179" s="127">
        <f>IF(N179="snížená",J179,0)</f>
        <v>0</v>
      </c>
      <c r="BG179" s="127">
        <f>IF(N179="zákl. přenesená",J179,0)</f>
        <v>0</v>
      </c>
      <c r="BH179" s="127">
        <f>IF(N179="sníž. přenesená",J179,0)</f>
        <v>0</v>
      </c>
      <c r="BI179" s="127">
        <f>IF(N179="nulová",J179,0)</f>
        <v>0</v>
      </c>
      <c r="BJ179" s="50" t="s">
        <v>83</v>
      </c>
      <c r="BK179" s="127">
        <f>ROUND(I179*H179,2)</f>
        <v>0</v>
      </c>
      <c r="BL179" s="50" t="s">
        <v>457</v>
      </c>
      <c r="BM179" s="126" t="s">
        <v>550</v>
      </c>
    </row>
    <row r="180" spans="1:65" s="62" customFormat="1">
      <c r="A180" s="34"/>
      <c r="B180" s="30"/>
      <c r="C180" s="152"/>
      <c r="D180" s="206" t="s">
        <v>148</v>
      </c>
      <c r="E180" s="152"/>
      <c r="F180" s="207" t="s">
        <v>551</v>
      </c>
      <c r="G180" s="152"/>
      <c r="H180" s="152"/>
      <c r="I180" s="34"/>
      <c r="J180" s="152"/>
      <c r="K180" s="152"/>
      <c r="L180" s="30"/>
      <c r="M180" s="128"/>
      <c r="N180" s="129"/>
      <c r="O180" s="123"/>
      <c r="P180" s="123"/>
      <c r="Q180" s="123"/>
      <c r="R180" s="123"/>
      <c r="S180" s="123"/>
      <c r="T180" s="130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50" t="s">
        <v>148</v>
      </c>
      <c r="AU180" s="50" t="s">
        <v>85</v>
      </c>
    </row>
    <row r="181" spans="1:65" s="62" customFormat="1" ht="24.2" customHeight="1">
      <c r="A181" s="34"/>
      <c r="B181" s="30"/>
      <c r="C181" s="201" t="s">
        <v>302</v>
      </c>
      <c r="D181" s="201" t="s">
        <v>141</v>
      </c>
      <c r="E181" s="202" t="s">
        <v>552</v>
      </c>
      <c r="F181" s="203" t="s">
        <v>553</v>
      </c>
      <c r="G181" s="204" t="s">
        <v>188</v>
      </c>
      <c r="H181" s="205">
        <v>405</v>
      </c>
      <c r="I181" s="32"/>
      <c r="J181" s="224">
        <f>ROUND(I181*H181,2)</f>
        <v>0</v>
      </c>
      <c r="K181" s="203" t="s">
        <v>1</v>
      </c>
      <c r="L181" s="30"/>
      <c r="M181" s="33" t="s">
        <v>1</v>
      </c>
      <c r="N181" s="122" t="s">
        <v>41</v>
      </c>
      <c r="O181" s="123"/>
      <c r="P181" s="124">
        <f>O181*H181</f>
        <v>0</v>
      </c>
      <c r="Q181" s="124">
        <v>0</v>
      </c>
      <c r="R181" s="124">
        <f>Q181*H181</f>
        <v>0</v>
      </c>
      <c r="S181" s="124">
        <v>0</v>
      </c>
      <c r="T181" s="12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26" t="s">
        <v>457</v>
      </c>
      <c r="AT181" s="126" t="s">
        <v>141</v>
      </c>
      <c r="AU181" s="126" t="s">
        <v>85</v>
      </c>
      <c r="AY181" s="50" t="s">
        <v>139</v>
      </c>
      <c r="BE181" s="127">
        <f>IF(N181="základní",J181,0)</f>
        <v>0</v>
      </c>
      <c r="BF181" s="127">
        <f>IF(N181="snížená",J181,0)</f>
        <v>0</v>
      </c>
      <c r="BG181" s="127">
        <f>IF(N181="zákl. přenesená",J181,0)</f>
        <v>0</v>
      </c>
      <c r="BH181" s="127">
        <f>IF(N181="sníž. přenesená",J181,0)</f>
        <v>0</v>
      </c>
      <c r="BI181" s="127">
        <f>IF(N181="nulová",J181,0)</f>
        <v>0</v>
      </c>
      <c r="BJ181" s="50" t="s">
        <v>83</v>
      </c>
      <c r="BK181" s="127">
        <f>ROUND(I181*H181,2)</f>
        <v>0</v>
      </c>
      <c r="BL181" s="50" t="s">
        <v>457</v>
      </c>
      <c r="BM181" s="126" t="s">
        <v>554</v>
      </c>
    </row>
    <row r="182" spans="1:65" s="62" customFormat="1">
      <c r="A182" s="34"/>
      <c r="B182" s="30"/>
      <c r="C182" s="152"/>
      <c r="D182" s="206" t="s">
        <v>148</v>
      </c>
      <c r="E182" s="152"/>
      <c r="F182" s="207" t="s">
        <v>543</v>
      </c>
      <c r="G182" s="152"/>
      <c r="H182" s="152"/>
      <c r="I182" s="34"/>
      <c r="J182" s="152"/>
      <c r="K182" s="152"/>
      <c r="L182" s="30"/>
      <c r="M182" s="128"/>
      <c r="N182" s="129"/>
      <c r="O182" s="123"/>
      <c r="P182" s="123"/>
      <c r="Q182" s="123"/>
      <c r="R182" s="123"/>
      <c r="S182" s="123"/>
      <c r="T182" s="130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50" t="s">
        <v>148</v>
      </c>
      <c r="AU182" s="50" t="s">
        <v>85</v>
      </c>
    </row>
    <row r="183" spans="1:65" s="62" customFormat="1" ht="24.2" customHeight="1">
      <c r="A183" s="34"/>
      <c r="B183" s="30"/>
      <c r="C183" s="201" t="s">
        <v>307</v>
      </c>
      <c r="D183" s="201" t="s">
        <v>141</v>
      </c>
      <c r="E183" s="202" t="s">
        <v>555</v>
      </c>
      <c r="F183" s="203" t="s">
        <v>556</v>
      </c>
      <c r="G183" s="204" t="s">
        <v>465</v>
      </c>
      <c r="H183" s="205">
        <v>6</v>
      </c>
      <c r="I183" s="32"/>
      <c r="J183" s="224">
        <f>ROUND(I183*H183,2)</f>
        <v>0</v>
      </c>
      <c r="K183" s="203" t="s">
        <v>1</v>
      </c>
      <c r="L183" s="30"/>
      <c r="M183" s="33" t="s">
        <v>1</v>
      </c>
      <c r="N183" s="122" t="s">
        <v>41</v>
      </c>
      <c r="O183" s="123"/>
      <c r="P183" s="124">
        <f>O183*H183</f>
        <v>0</v>
      </c>
      <c r="Q183" s="124">
        <v>0</v>
      </c>
      <c r="R183" s="124">
        <f>Q183*H183</f>
        <v>0</v>
      </c>
      <c r="S183" s="124">
        <v>0</v>
      </c>
      <c r="T183" s="12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26" t="s">
        <v>457</v>
      </c>
      <c r="AT183" s="126" t="s">
        <v>141</v>
      </c>
      <c r="AU183" s="126" t="s">
        <v>85</v>
      </c>
      <c r="AY183" s="50" t="s">
        <v>139</v>
      </c>
      <c r="BE183" s="127">
        <f>IF(N183="základní",J183,0)</f>
        <v>0</v>
      </c>
      <c r="BF183" s="127">
        <f>IF(N183="snížená",J183,0)</f>
        <v>0</v>
      </c>
      <c r="BG183" s="127">
        <f>IF(N183="zákl. přenesená",J183,0)</f>
        <v>0</v>
      </c>
      <c r="BH183" s="127">
        <f>IF(N183="sníž. přenesená",J183,0)</f>
        <v>0</v>
      </c>
      <c r="BI183" s="127">
        <f>IF(N183="nulová",J183,0)</f>
        <v>0</v>
      </c>
      <c r="BJ183" s="50" t="s">
        <v>83</v>
      </c>
      <c r="BK183" s="127">
        <f>ROUND(I183*H183,2)</f>
        <v>0</v>
      </c>
      <c r="BL183" s="50" t="s">
        <v>457</v>
      </c>
      <c r="BM183" s="126" t="s">
        <v>557</v>
      </c>
    </row>
    <row r="184" spans="1:65" s="62" customFormat="1">
      <c r="A184" s="34"/>
      <c r="B184" s="30"/>
      <c r="C184" s="152"/>
      <c r="D184" s="206" t="s">
        <v>148</v>
      </c>
      <c r="E184" s="152"/>
      <c r="F184" s="207" t="s">
        <v>558</v>
      </c>
      <c r="G184" s="152"/>
      <c r="H184" s="152"/>
      <c r="I184" s="34"/>
      <c r="J184" s="152"/>
      <c r="K184" s="152"/>
      <c r="L184" s="30"/>
      <c r="M184" s="128"/>
      <c r="N184" s="129"/>
      <c r="O184" s="123"/>
      <c r="P184" s="123"/>
      <c r="Q184" s="123"/>
      <c r="R184" s="123"/>
      <c r="S184" s="123"/>
      <c r="T184" s="130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50" t="s">
        <v>148</v>
      </c>
      <c r="AU184" s="50" t="s">
        <v>85</v>
      </c>
    </row>
    <row r="185" spans="1:65" s="62" customFormat="1" ht="24.2" customHeight="1">
      <c r="A185" s="34"/>
      <c r="B185" s="30"/>
      <c r="C185" s="201" t="s">
        <v>321</v>
      </c>
      <c r="D185" s="201" t="s">
        <v>141</v>
      </c>
      <c r="E185" s="202" t="s">
        <v>559</v>
      </c>
      <c r="F185" s="203" t="s">
        <v>560</v>
      </c>
      <c r="G185" s="204" t="s">
        <v>465</v>
      </c>
      <c r="H185" s="205">
        <v>6</v>
      </c>
      <c r="I185" s="32"/>
      <c r="J185" s="224">
        <f>ROUND(I185*H185,2)</f>
        <v>0</v>
      </c>
      <c r="K185" s="203" t="s">
        <v>1</v>
      </c>
      <c r="L185" s="30"/>
      <c r="M185" s="33" t="s">
        <v>1</v>
      </c>
      <c r="N185" s="122" t="s">
        <v>41</v>
      </c>
      <c r="O185" s="123"/>
      <c r="P185" s="124">
        <f>O185*H185</f>
        <v>0</v>
      </c>
      <c r="Q185" s="124">
        <v>0</v>
      </c>
      <c r="R185" s="124">
        <f>Q185*H185</f>
        <v>0</v>
      </c>
      <c r="S185" s="124">
        <v>0</v>
      </c>
      <c r="T185" s="12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26" t="s">
        <v>457</v>
      </c>
      <c r="AT185" s="126" t="s">
        <v>141</v>
      </c>
      <c r="AU185" s="126" t="s">
        <v>85</v>
      </c>
      <c r="AY185" s="50" t="s">
        <v>139</v>
      </c>
      <c r="BE185" s="127">
        <f>IF(N185="základní",J185,0)</f>
        <v>0</v>
      </c>
      <c r="BF185" s="127">
        <f>IF(N185="snížená",J185,0)</f>
        <v>0</v>
      </c>
      <c r="BG185" s="127">
        <f>IF(N185="zákl. přenesená",J185,0)</f>
        <v>0</v>
      </c>
      <c r="BH185" s="127">
        <f>IF(N185="sníž. přenesená",J185,0)</f>
        <v>0</v>
      </c>
      <c r="BI185" s="127">
        <f>IF(N185="nulová",J185,0)</f>
        <v>0</v>
      </c>
      <c r="BJ185" s="50" t="s">
        <v>83</v>
      </c>
      <c r="BK185" s="127">
        <f>ROUND(I185*H185,2)</f>
        <v>0</v>
      </c>
      <c r="BL185" s="50" t="s">
        <v>457</v>
      </c>
      <c r="BM185" s="126" t="s">
        <v>561</v>
      </c>
    </row>
    <row r="186" spans="1:65" s="62" customFormat="1">
      <c r="A186" s="34"/>
      <c r="B186" s="30"/>
      <c r="C186" s="152"/>
      <c r="D186" s="206" t="s">
        <v>148</v>
      </c>
      <c r="E186" s="152"/>
      <c r="F186" s="207" t="s">
        <v>560</v>
      </c>
      <c r="G186" s="152"/>
      <c r="H186" s="152"/>
      <c r="I186" s="34"/>
      <c r="J186" s="152"/>
      <c r="K186" s="152"/>
      <c r="L186" s="30"/>
      <c r="M186" s="128"/>
      <c r="N186" s="129"/>
      <c r="O186" s="123"/>
      <c r="P186" s="123"/>
      <c r="Q186" s="123"/>
      <c r="R186" s="123"/>
      <c r="S186" s="123"/>
      <c r="T186" s="130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50" t="s">
        <v>148</v>
      </c>
      <c r="AU186" s="50" t="s">
        <v>85</v>
      </c>
    </row>
    <row r="187" spans="1:65" s="62" customFormat="1" ht="24.2" customHeight="1">
      <c r="A187" s="34"/>
      <c r="B187" s="30"/>
      <c r="C187" s="201" t="s">
        <v>327</v>
      </c>
      <c r="D187" s="201" t="s">
        <v>141</v>
      </c>
      <c r="E187" s="202" t="s">
        <v>562</v>
      </c>
      <c r="F187" s="203" t="s">
        <v>563</v>
      </c>
      <c r="G187" s="204" t="s">
        <v>465</v>
      </c>
      <c r="H187" s="205">
        <v>6</v>
      </c>
      <c r="I187" s="32"/>
      <c r="J187" s="224">
        <f>ROUND(I187*H187,2)</f>
        <v>0</v>
      </c>
      <c r="K187" s="203" t="s">
        <v>1</v>
      </c>
      <c r="L187" s="30"/>
      <c r="M187" s="33" t="s">
        <v>1</v>
      </c>
      <c r="N187" s="122" t="s">
        <v>41</v>
      </c>
      <c r="O187" s="123"/>
      <c r="P187" s="124">
        <f>O187*H187</f>
        <v>0</v>
      </c>
      <c r="Q187" s="124">
        <v>0</v>
      </c>
      <c r="R187" s="124">
        <f>Q187*H187</f>
        <v>0</v>
      </c>
      <c r="S187" s="124">
        <v>0</v>
      </c>
      <c r="T187" s="12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26" t="s">
        <v>457</v>
      </c>
      <c r="AT187" s="126" t="s">
        <v>141</v>
      </c>
      <c r="AU187" s="126" t="s">
        <v>85</v>
      </c>
      <c r="AY187" s="50" t="s">
        <v>139</v>
      </c>
      <c r="BE187" s="127">
        <f>IF(N187="základní",J187,0)</f>
        <v>0</v>
      </c>
      <c r="BF187" s="127">
        <f>IF(N187="snížená",J187,0)</f>
        <v>0</v>
      </c>
      <c r="BG187" s="127">
        <f>IF(N187="zákl. přenesená",J187,0)</f>
        <v>0</v>
      </c>
      <c r="BH187" s="127">
        <f>IF(N187="sníž. přenesená",J187,0)</f>
        <v>0</v>
      </c>
      <c r="BI187" s="127">
        <f>IF(N187="nulová",J187,0)</f>
        <v>0</v>
      </c>
      <c r="BJ187" s="50" t="s">
        <v>83</v>
      </c>
      <c r="BK187" s="127">
        <f>ROUND(I187*H187,2)</f>
        <v>0</v>
      </c>
      <c r="BL187" s="50" t="s">
        <v>457</v>
      </c>
      <c r="BM187" s="126" t="s">
        <v>564</v>
      </c>
    </row>
    <row r="188" spans="1:65" s="62" customFormat="1">
      <c r="A188" s="34"/>
      <c r="B188" s="30"/>
      <c r="C188" s="152"/>
      <c r="D188" s="206" t="s">
        <v>148</v>
      </c>
      <c r="E188" s="152"/>
      <c r="F188" s="207" t="s">
        <v>565</v>
      </c>
      <c r="G188" s="152"/>
      <c r="H188" s="152"/>
      <c r="I188" s="34"/>
      <c r="J188" s="152"/>
      <c r="K188" s="152"/>
      <c r="L188" s="30"/>
      <c r="M188" s="128"/>
      <c r="N188" s="129"/>
      <c r="O188" s="123"/>
      <c r="P188" s="123"/>
      <c r="Q188" s="123"/>
      <c r="R188" s="123"/>
      <c r="S188" s="123"/>
      <c r="T188" s="130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50" t="s">
        <v>148</v>
      </c>
      <c r="AU188" s="50" t="s">
        <v>85</v>
      </c>
    </row>
    <row r="189" spans="1:65" s="62" customFormat="1" ht="16.5" customHeight="1">
      <c r="A189" s="34"/>
      <c r="B189" s="30"/>
      <c r="C189" s="201" t="s">
        <v>333</v>
      </c>
      <c r="D189" s="201" t="s">
        <v>141</v>
      </c>
      <c r="E189" s="202" t="s">
        <v>566</v>
      </c>
      <c r="F189" s="203" t="s">
        <v>567</v>
      </c>
      <c r="G189" s="204" t="s">
        <v>144</v>
      </c>
      <c r="H189" s="205">
        <v>5</v>
      </c>
      <c r="I189" s="32"/>
      <c r="J189" s="224">
        <f>ROUND(I189*H189,2)</f>
        <v>0</v>
      </c>
      <c r="K189" s="203" t="s">
        <v>1</v>
      </c>
      <c r="L189" s="30"/>
      <c r="M189" s="33" t="s">
        <v>1</v>
      </c>
      <c r="N189" s="122" t="s">
        <v>41</v>
      </c>
      <c r="O189" s="123"/>
      <c r="P189" s="124">
        <f>O189*H189</f>
        <v>0</v>
      </c>
      <c r="Q189" s="124">
        <v>0</v>
      </c>
      <c r="R189" s="124">
        <f>Q189*H189</f>
        <v>0</v>
      </c>
      <c r="S189" s="124">
        <v>0</v>
      </c>
      <c r="T189" s="12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26" t="s">
        <v>457</v>
      </c>
      <c r="AT189" s="126" t="s">
        <v>141</v>
      </c>
      <c r="AU189" s="126" t="s">
        <v>85</v>
      </c>
      <c r="AY189" s="50" t="s">
        <v>139</v>
      </c>
      <c r="BE189" s="127">
        <f>IF(N189="základní",J189,0)</f>
        <v>0</v>
      </c>
      <c r="BF189" s="127">
        <f>IF(N189="snížená",J189,0)</f>
        <v>0</v>
      </c>
      <c r="BG189" s="127">
        <f>IF(N189="zákl. přenesená",J189,0)</f>
        <v>0</v>
      </c>
      <c r="BH189" s="127">
        <f>IF(N189="sníž. přenesená",J189,0)</f>
        <v>0</v>
      </c>
      <c r="BI189" s="127">
        <f>IF(N189="nulová",J189,0)</f>
        <v>0</v>
      </c>
      <c r="BJ189" s="50" t="s">
        <v>83</v>
      </c>
      <c r="BK189" s="127">
        <f>ROUND(I189*H189,2)</f>
        <v>0</v>
      </c>
      <c r="BL189" s="50" t="s">
        <v>457</v>
      </c>
      <c r="BM189" s="126" t="s">
        <v>568</v>
      </c>
    </row>
    <row r="190" spans="1:65" s="62" customFormat="1">
      <c r="A190" s="34"/>
      <c r="B190" s="30"/>
      <c r="C190" s="152"/>
      <c r="D190" s="206" t="s">
        <v>148</v>
      </c>
      <c r="E190" s="152"/>
      <c r="F190" s="207" t="s">
        <v>567</v>
      </c>
      <c r="G190" s="152"/>
      <c r="H190" s="152"/>
      <c r="I190" s="34"/>
      <c r="J190" s="152"/>
      <c r="K190" s="152"/>
      <c r="L190" s="30"/>
      <c r="M190" s="128"/>
      <c r="N190" s="129"/>
      <c r="O190" s="123"/>
      <c r="P190" s="123"/>
      <c r="Q190" s="123"/>
      <c r="R190" s="123"/>
      <c r="S190" s="123"/>
      <c r="T190" s="130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50" t="s">
        <v>148</v>
      </c>
      <c r="AU190" s="50" t="s">
        <v>85</v>
      </c>
    </row>
    <row r="191" spans="1:65" s="62" customFormat="1" ht="16.5" customHeight="1">
      <c r="A191" s="34"/>
      <c r="B191" s="30"/>
      <c r="C191" s="201" t="s">
        <v>338</v>
      </c>
      <c r="D191" s="201" t="s">
        <v>141</v>
      </c>
      <c r="E191" s="202" t="s">
        <v>569</v>
      </c>
      <c r="F191" s="203" t="s">
        <v>570</v>
      </c>
      <c r="G191" s="204" t="s">
        <v>144</v>
      </c>
      <c r="H191" s="205">
        <v>5</v>
      </c>
      <c r="I191" s="32"/>
      <c r="J191" s="224">
        <f>ROUND(I191*H191,2)</f>
        <v>0</v>
      </c>
      <c r="K191" s="203" t="s">
        <v>1</v>
      </c>
      <c r="L191" s="30"/>
      <c r="M191" s="33" t="s">
        <v>1</v>
      </c>
      <c r="N191" s="122" t="s">
        <v>41</v>
      </c>
      <c r="O191" s="123"/>
      <c r="P191" s="124">
        <f>O191*H191</f>
        <v>0</v>
      </c>
      <c r="Q191" s="124">
        <v>0</v>
      </c>
      <c r="R191" s="124">
        <f>Q191*H191</f>
        <v>0</v>
      </c>
      <c r="S191" s="124">
        <v>0</v>
      </c>
      <c r="T191" s="12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26" t="s">
        <v>457</v>
      </c>
      <c r="AT191" s="126" t="s">
        <v>141</v>
      </c>
      <c r="AU191" s="126" t="s">
        <v>85</v>
      </c>
      <c r="AY191" s="50" t="s">
        <v>139</v>
      </c>
      <c r="BE191" s="127">
        <f>IF(N191="základní",J191,0)</f>
        <v>0</v>
      </c>
      <c r="BF191" s="127">
        <f>IF(N191="snížená",J191,0)</f>
        <v>0</v>
      </c>
      <c r="BG191" s="127">
        <f>IF(N191="zákl. přenesená",J191,0)</f>
        <v>0</v>
      </c>
      <c r="BH191" s="127">
        <f>IF(N191="sníž. přenesená",J191,0)</f>
        <v>0</v>
      </c>
      <c r="BI191" s="127">
        <f>IF(N191="nulová",J191,0)</f>
        <v>0</v>
      </c>
      <c r="BJ191" s="50" t="s">
        <v>83</v>
      </c>
      <c r="BK191" s="127">
        <f>ROUND(I191*H191,2)</f>
        <v>0</v>
      </c>
      <c r="BL191" s="50" t="s">
        <v>457</v>
      </c>
      <c r="BM191" s="126" t="s">
        <v>571</v>
      </c>
    </row>
    <row r="192" spans="1:65" s="62" customFormat="1">
      <c r="A192" s="34"/>
      <c r="B192" s="30"/>
      <c r="C192" s="152"/>
      <c r="D192" s="206" t="s">
        <v>148</v>
      </c>
      <c r="E192" s="152"/>
      <c r="F192" s="207" t="s">
        <v>570</v>
      </c>
      <c r="G192" s="152"/>
      <c r="H192" s="152"/>
      <c r="I192" s="34"/>
      <c r="J192" s="152"/>
      <c r="K192" s="152"/>
      <c r="L192" s="30"/>
      <c r="M192" s="128"/>
      <c r="N192" s="129"/>
      <c r="O192" s="123"/>
      <c r="P192" s="123"/>
      <c r="Q192" s="123"/>
      <c r="R192" s="123"/>
      <c r="S192" s="123"/>
      <c r="T192" s="130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50" t="s">
        <v>148</v>
      </c>
      <c r="AU192" s="50" t="s">
        <v>85</v>
      </c>
    </row>
    <row r="193" spans="1:65" s="62" customFormat="1" ht="24.2" customHeight="1">
      <c r="A193" s="34"/>
      <c r="B193" s="30"/>
      <c r="C193" s="201" t="s">
        <v>344</v>
      </c>
      <c r="D193" s="201" t="s">
        <v>141</v>
      </c>
      <c r="E193" s="202" t="s">
        <v>572</v>
      </c>
      <c r="F193" s="203" t="s">
        <v>573</v>
      </c>
      <c r="G193" s="204" t="s">
        <v>188</v>
      </c>
      <c r="H193" s="205">
        <v>325</v>
      </c>
      <c r="I193" s="32"/>
      <c r="J193" s="224">
        <f>ROUND(I193*H193,2)</f>
        <v>0</v>
      </c>
      <c r="K193" s="203" t="s">
        <v>1</v>
      </c>
      <c r="L193" s="30"/>
      <c r="M193" s="33" t="s">
        <v>1</v>
      </c>
      <c r="N193" s="122" t="s">
        <v>41</v>
      </c>
      <c r="O193" s="123"/>
      <c r="P193" s="124">
        <f>O193*H193</f>
        <v>0</v>
      </c>
      <c r="Q193" s="124">
        <v>0</v>
      </c>
      <c r="R193" s="124">
        <f>Q193*H193</f>
        <v>0</v>
      </c>
      <c r="S193" s="124">
        <v>0</v>
      </c>
      <c r="T193" s="12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26" t="s">
        <v>457</v>
      </c>
      <c r="AT193" s="126" t="s">
        <v>141</v>
      </c>
      <c r="AU193" s="126" t="s">
        <v>85</v>
      </c>
      <c r="AY193" s="50" t="s">
        <v>139</v>
      </c>
      <c r="BE193" s="127">
        <f>IF(N193="základní",J193,0)</f>
        <v>0</v>
      </c>
      <c r="BF193" s="127">
        <f>IF(N193="snížená",J193,0)</f>
        <v>0</v>
      </c>
      <c r="BG193" s="127">
        <f>IF(N193="zákl. přenesená",J193,0)</f>
        <v>0</v>
      </c>
      <c r="BH193" s="127">
        <f>IF(N193="sníž. přenesená",J193,0)</f>
        <v>0</v>
      </c>
      <c r="BI193" s="127">
        <f>IF(N193="nulová",J193,0)</f>
        <v>0</v>
      </c>
      <c r="BJ193" s="50" t="s">
        <v>83</v>
      </c>
      <c r="BK193" s="127">
        <f>ROUND(I193*H193,2)</f>
        <v>0</v>
      </c>
      <c r="BL193" s="50" t="s">
        <v>457</v>
      </c>
      <c r="BM193" s="126" t="s">
        <v>574</v>
      </c>
    </row>
    <row r="194" spans="1:65" s="62" customFormat="1">
      <c r="A194" s="34"/>
      <c r="B194" s="30"/>
      <c r="C194" s="152"/>
      <c r="D194" s="206" t="s">
        <v>148</v>
      </c>
      <c r="E194" s="152"/>
      <c r="F194" s="207" t="s">
        <v>575</v>
      </c>
      <c r="G194" s="152"/>
      <c r="H194" s="152"/>
      <c r="I194" s="34"/>
      <c r="J194" s="152"/>
      <c r="K194" s="152"/>
      <c r="L194" s="30"/>
      <c r="M194" s="128"/>
      <c r="N194" s="129"/>
      <c r="O194" s="123"/>
      <c r="P194" s="123"/>
      <c r="Q194" s="123"/>
      <c r="R194" s="123"/>
      <c r="S194" s="123"/>
      <c r="T194" s="130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50" t="s">
        <v>148</v>
      </c>
      <c r="AU194" s="50" t="s">
        <v>85</v>
      </c>
    </row>
    <row r="195" spans="1:65" s="62" customFormat="1" ht="16.5" customHeight="1">
      <c r="A195" s="34"/>
      <c r="B195" s="30"/>
      <c r="C195" s="201" t="s">
        <v>350</v>
      </c>
      <c r="D195" s="201" t="s">
        <v>141</v>
      </c>
      <c r="E195" s="202" t="s">
        <v>576</v>
      </c>
      <c r="F195" s="203" t="s">
        <v>577</v>
      </c>
      <c r="G195" s="204" t="s">
        <v>144</v>
      </c>
      <c r="H195" s="205">
        <v>162</v>
      </c>
      <c r="I195" s="32"/>
      <c r="J195" s="224">
        <f>ROUND(I195*H195,2)</f>
        <v>0</v>
      </c>
      <c r="K195" s="203" t="s">
        <v>1</v>
      </c>
      <c r="L195" s="30"/>
      <c r="M195" s="33" t="s">
        <v>1</v>
      </c>
      <c r="N195" s="122" t="s">
        <v>41</v>
      </c>
      <c r="O195" s="123"/>
      <c r="P195" s="124">
        <f>O195*H195</f>
        <v>0</v>
      </c>
      <c r="Q195" s="124">
        <v>0</v>
      </c>
      <c r="R195" s="124">
        <f>Q195*H195</f>
        <v>0</v>
      </c>
      <c r="S195" s="124">
        <v>0</v>
      </c>
      <c r="T195" s="12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26" t="s">
        <v>457</v>
      </c>
      <c r="AT195" s="126" t="s">
        <v>141</v>
      </c>
      <c r="AU195" s="126" t="s">
        <v>85</v>
      </c>
      <c r="AY195" s="50" t="s">
        <v>139</v>
      </c>
      <c r="BE195" s="127">
        <f>IF(N195="základní",J195,0)</f>
        <v>0</v>
      </c>
      <c r="BF195" s="127">
        <f>IF(N195="snížená",J195,0)</f>
        <v>0</v>
      </c>
      <c r="BG195" s="127">
        <f>IF(N195="zákl. přenesená",J195,0)</f>
        <v>0</v>
      </c>
      <c r="BH195" s="127">
        <f>IF(N195="sníž. přenesená",J195,0)</f>
        <v>0</v>
      </c>
      <c r="BI195" s="127">
        <f>IF(N195="nulová",J195,0)</f>
        <v>0</v>
      </c>
      <c r="BJ195" s="50" t="s">
        <v>83</v>
      </c>
      <c r="BK195" s="127">
        <f>ROUND(I195*H195,2)</f>
        <v>0</v>
      </c>
      <c r="BL195" s="50" t="s">
        <v>457</v>
      </c>
      <c r="BM195" s="126" t="s">
        <v>578</v>
      </c>
    </row>
    <row r="196" spans="1:65" s="62" customFormat="1">
      <c r="A196" s="34"/>
      <c r="B196" s="30"/>
      <c r="C196" s="152"/>
      <c r="D196" s="206" t="s">
        <v>148</v>
      </c>
      <c r="E196" s="152"/>
      <c r="F196" s="207" t="s">
        <v>577</v>
      </c>
      <c r="G196" s="152"/>
      <c r="H196" s="152"/>
      <c r="I196" s="34"/>
      <c r="J196" s="152"/>
      <c r="K196" s="152"/>
      <c r="L196" s="30"/>
      <c r="M196" s="128"/>
      <c r="N196" s="129"/>
      <c r="O196" s="123"/>
      <c r="P196" s="123"/>
      <c r="Q196" s="123"/>
      <c r="R196" s="123"/>
      <c r="S196" s="123"/>
      <c r="T196" s="130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50" t="s">
        <v>148</v>
      </c>
      <c r="AU196" s="50" t="s">
        <v>85</v>
      </c>
    </row>
    <row r="197" spans="1:65" s="62" customFormat="1" ht="16.5" customHeight="1">
      <c r="A197" s="34"/>
      <c r="B197" s="30"/>
      <c r="C197" s="201" t="s">
        <v>356</v>
      </c>
      <c r="D197" s="201" t="s">
        <v>141</v>
      </c>
      <c r="E197" s="202" t="s">
        <v>579</v>
      </c>
      <c r="F197" s="203" t="s">
        <v>580</v>
      </c>
      <c r="G197" s="204" t="s">
        <v>211</v>
      </c>
      <c r="H197" s="205">
        <v>11.5</v>
      </c>
      <c r="I197" s="32"/>
      <c r="J197" s="224">
        <f>ROUND(I197*H197,2)</f>
        <v>0</v>
      </c>
      <c r="K197" s="203" t="s">
        <v>1</v>
      </c>
      <c r="L197" s="30"/>
      <c r="M197" s="33" t="s">
        <v>1</v>
      </c>
      <c r="N197" s="122" t="s">
        <v>41</v>
      </c>
      <c r="O197" s="123"/>
      <c r="P197" s="124">
        <f>O197*H197</f>
        <v>0</v>
      </c>
      <c r="Q197" s="124">
        <v>0</v>
      </c>
      <c r="R197" s="124">
        <f>Q197*H197</f>
        <v>0</v>
      </c>
      <c r="S197" s="124">
        <v>0</v>
      </c>
      <c r="T197" s="12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26" t="s">
        <v>457</v>
      </c>
      <c r="AT197" s="126" t="s">
        <v>141</v>
      </c>
      <c r="AU197" s="126" t="s">
        <v>85</v>
      </c>
      <c r="AY197" s="50" t="s">
        <v>139</v>
      </c>
      <c r="BE197" s="127">
        <f>IF(N197="základní",J197,0)</f>
        <v>0</v>
      </c>
      <c r="BF197" s="127">
        <f>IF(N197="snížená",J197,0)</f>
        <v>0</v>
      </c>
      <c r="BG197" s="127">
        <f>IF(N197="zákl. přenesená",J197,0)</f>
        <v>0</v>
      </c>
      <c r="BH197" s="127">
        <f>IF(N197="sníž. přenesená",J197,0)</f>
        <v>0</v>
      </c>
      <c r="BI197" s="127">
        <f>IF(N197="nulová",J197,0)</f>
        <v>0</v>
      </c>
      <c r="BJ197" s="50" t="s">
        <v>83</v>
      </c>
      <c r="BK197" s="127">
        <f>ROUND(I197*H197,2)</f>
        <v>0</v>
      </c>
      <c r="BL197" s="50" t="s">
        <v>457</v>
      </c>
      <c r="BM197" s="126" t="s">
        <v>581</v>
      </c>
    </row>
    <row r="198" spans="1:65" s="62" customFormat="1">
      <c r="A198" s="34"/>
      <c r="B198" s="30"/>
      <c r="C198" s="152"/>
      <c r="D198" s="206" t="s">
        <v>148</v>
      </c>
      <c r="E198" s="152"/>
      <c r="F198" s="207" t="s">
        <v>582</v>
      </c>
      <c r="G198" s="152"/>
      <c r="H198" s="152"/>
      <c r="I198" s="34"/>
      <c r="J198" s="152"/>
      <c r="K198" s="152"/>
      <c r="L198" s="30"/>
      <c r="M198" s="128"/>
      <c r="N198" s="129"/>
      <c r="O198" s="123"/>
      <c r="P198" s="123"/>
      <c r="Q198" s="123"/>
      <c r="R198" s="123"/>
      <c r="S198" s="123"/>
      <c r="T198" s="130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50" t="s">
        <v>148</v>
      </c>
      <c r="AU198" s="50" t="s">
        <v>85</v>
      </c>
    </row>
    <row r="199" spans="1:65" s="62" customFormat="1" ht="24.2" customHeight="1">
      <c r="A199" s="34"/>
      <c r="B199" s="30"/>
      <c r="C199" s="201" t="s">
        <v>369</v>
      </c>
      <c r="D199" s="201" t="s">
        <v>141</v>
      </c>
      <c r="E199" s="202" t="s">
        <v>583</v>
      </c>
      <c r="F199" s="203" t="s">
        <v>584</v>
      </c>
      <c r="G199" s="204" t="s">
        <v>585</v>
      </c>
      <c r="H199" s="205">
        <v>0.4</v>
      </c>
      <c r="I199" s="32"/>
      <c r="J199" s="224">
        <f>ROUND(I199*H199,2)</f>
        <v>0</v>
      </c>
      <c r="K199" s="203" t="s">
        <v>1</v>
      </c>
      <c r="L199" s="30"/>
      <c r="M199" s="33" t="s">
        <v>1</v>
      </c>
      <c r="N199" s="122" t="s">
        <v>41</v>
      </c>
      <c r="O199" s="123"/>
      <c r="P199" s="124">
        <f>O199*H199</f>
        <v>0</v>
      </c>
      <c r="Q199" s="124">
        <v>0</v>
      </c>
      <c r="R199" s="124">
        <f>Q199*H199</f>
        <v>0</v>
      </c>
      <c r="S199" s="124">
        <v>0</v>
      </c>
      <c r="T199" s="12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26" t="s">
        <v>457</v>
      </c>
      <c r="AT199" s="126" t="s">
        <v>141</v>
      </c>
      <c r="AU199" s="126" t="s">
        <v>85</v>
      </c>
      <c r="AY199" s="50" t="s">
        <v>139</v>
      </c>
      <c r="BE199" s="127">
        <f>IF(N199="základní",J199,0)</f>
        <v>0</v>
      </c>
      <c r="BF199" s="127">
        <f>IF(N199="snížená",J199,0)</f>
        <v>0</v>
      </c>
      <c r="BG199" s="127">
        <f>IF(N199="zákl. přenesená",J199,0)</f>
        <v>0</v>
      </c>
      <c r="BH199" s="127">
        <f>IF(N199="sníž. přenesená",J199,0)</f>
        <v>0</v>
      </c>
      <c r="BI199" s="127">
        <f>IF(N199="nulová",J199,0)</f>
        <v>0</v>
      </c>
      <c r="BJ199" s="50" t="s">
        <v>83</v>
      </c>
      <c r="BK199" s="127">
        <f>ROUND(I199*H199,2)</f>
        <v>0</v>
      </c>
      <c r="BL199" s="50" t="s">
        <v>457</v>
      </c>
      <c r="BM199" s="126" t="s">
        <v>586</v>
      </c>
    </row>
    <row r="200" spans="1:65" s="62" customFormat="1">
      <c r="A200" s="34"/>
      <c r="B200" s="30"/>
      <c r="C200" s="152"/>
      <c r="D200" s="206" t="s">
        <v>148</v>
      </c>
      <c r="E200" s="152"/>
      <c r="F200" s="207" t="s">
        <v>587</v>
      </c>
      <c r="G200" s="152"/>
      <c r="H200" s="152"/>
      <c r="I200" s="34"/>
      <c r="J200" s="152"/>
      <c r="K200" s="152"/>
      <c r="L200" s="30"/>
      <c r="M200" s="128"/>
      <c r="N200" s="129"/>
      <c r="O200" s="123"/>
      <c r="P200" s="123"/>
      <c r="Q200" s="123"/>
      <c r="R200" s="123"/>
      <c r="S200" s="123"/>
      <c r="T200" s="130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50" t="s">
        <v>148</v>
      </c>
      <c r="AU200" s="50" t="s">
        <v>85</v>
      </c>
    </row>
    <row r="201" spans="1:65" s="62" customFormat="1" ht="16.5" customHeight="1">
      <c r="A201" s="34"/>
      <c r="B201" s="30"/>
      <c r="C201" s="201" t="s">
        <v>374</v>
      </c>
      <c r="D201" s="201" t="s">
        <v>141</v>
      </c>
      <c r="E201" s="202" t="s">
        <v>588</v>
      </c>
      <c r="F201" s="203" t="s">
        <v>589</v>
      </c>
      <c r="G201" s="204" t="s">
        <v>590</v>
      </c>
      <c r="H201" s="205">
        <v>1</v>
      </c>
      <c r="I201" s="32"/>
      <c r="J201" s="224">
        <f>ROUND(I201*H201,2)</f>
        <v>0</v>
      </c>
      <c r="K201" s="203" t="s">
        <v>1</v>
      </c>
      <c r="L201" s="30"/>
      <c r="M201" s="33" t="s">
        <v>1</v>
      </c>
      <c r="N201" s="122" t="s">
        <v>41</v>
      </c>
      <c r="O201" s="123"/>
      <c r="P201" s="124">
        <f>O201*H201</f>
        <v>0</v>
      </c>
      <c r="Q201" s="124">
        <v>0</v>
      </c>
      <c r="R201" s="124">
        <f>Q201*H201</f>
        <v>0</v>
      </c>
      <c r="S201" s="124">
        <v>0</v>
      </c>
      <c r="T201" s="12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26" t="s">
        <v>457</v>
      </c>
      <c r="AT201" s="126" t="s">
        <v>141</v>
      </c>
      <c r="AU201" s="126" t="s">
        <v>85</v>
      </c>
      <c r="AY201" s="50" t="s">
        <v>139</v>
      </c>
      <c r="BE201" s="127">
        <f>IF(N201="základní",J201,0)</f>
        <v>0</v>
      </c>
      <c r="BF201" s="127">
        <f>IF(N201="snížená",J201,0)</f>
        <v>0</v>
      </c>
      <c r="BG201" s="127">
        <f>IF(N201="zákl. přenesená",J201,0)</f>
        <v>0</v>
      </c>
      <c r="BH201" s="127">
        <f>IF(N201="sníž. přenesená",J201,0)</f>
        <v>0</v>
      </c>
      <c r="BI201" s="127">
        <f>IF(N201="nulová",J201,0)</f>
        <v>0</v>
      </c>
      <c r="BJ201" s="50" t="s">
        <v>83</v>
      </c>
      <c r="BK201" s="127">
        <f>ROUND(I201*H201,2)</f>
        <v>0</v>
      </c>
      <c r="BL201" s="50" t="s">
        <v>457</v>
      </c>
      <c r="BM201" s="126" t="s">
        <v>591</v>
      </c>
    </row>
    <row r="202" spans="1:65" s="62" customFormat="1">
      <c r="A202" s="34"/>
      <c r="B202" s="30"/>
      <c r="C202" s="152"/>
      <c r="D202" s="206" t="s">
        <v>148</v>
      </c>
      <c r="E202" s="152"/>
      <c r="F202" s="207" t="s">
        <v>589</v>
      </c>
      <c r="G202" s="152"/>
      <c r="H202" s="152"/>
      <c r="I202" s="34"/>
      <c r="J202" s="152"/>
      <c r="K202" s="152"/>
      <c r="L202" s="30"/>
      <c r="M202" s="128"/>
      <c r="N202" s="129"/>
      <c r="O202" s="123"/>
      <c r="P202" s="123"/>
      <c r="Q202" s="123"/>
      <c r="R202" s="123"/>
      <c r="S202" s="123"/>
      <c r="T202" s="130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50" t="s">
        <v>148</v>
      </c>
      <c r="AU202" s="50" t="s">
        <v>85</v>
      </c>
    </row>
    <row r="203" spans="1:65" s="62" customFormat="1" ht="16.5" customHeight="1">
      <c r="A203" s="34"/>
      <c r="B203" s="30"/>
      <c r="C203" s="201" t="s">
        <v>244</v>
      </c>
      <c r="D203" s="201" t="s">
        <v>141</v>
      </c>
      <c r="E203" s="202" t="s">
        <v>592</v>
      </c>
      <c r="F203" s="203" t="s">
        <v>593</v>
      </c>
      <c r="G203" s="204" t="s">
        <v>590</v>
      </c>
      <c r="H203" s="205">
        <v>1</v>
      </c>
      <c r="I203" s="32"/>
      <c r="J203" s="224">
        <f>ROUND(I203*H203,2)</f>
        <v>0</v>
      </c>
      <c r="K203" s="203" t="s">
        <v>1</v>
      </c>
      <c r="L203" s="30"/>
      <c r="M203" s="33" t="s">
        <v>1</v>
      </c>
      <c r="N203" s="122" t="s">
        <v>41</v>
      </c>
      <c r="O203" s="123"/>
      <c r="P203" s="124">
        <f>O203*H203</f>
        <v>0</v>
      </c>
      <c r="Q203" s="124">
        <v>0</v>
      </c>
      <c r="R203" s="124">
        <f>Q203*H203</f>
        <v>0</v>
      </c>
      <c r="S203" s="124">
        <v>0</v>
      </c>
      <c r="T203" s="12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26" t="s">
        <v>457</v>
      </c>
      <c r="AT203" s="126" t="s">
        <v>141</v>
      </c>
      <c r="AU203" s="126" t="s">
        <v>85</v>
      </c>
      <c r="AY203" s="50" t="s">
        <v>139</v>
      </c>
      <c r="BE203" s="127">
        <f>IF(N203="základní",J203,0)</f>
        <v>0</v>
      </c>
      <c r="BF203" s="127">
        <f>IF(N203="snížená",J203,0)</f>
        <v>0</v>
      </c>
      <c r="BG203" s="127">
        <f>IF(N203="zákl. přenesená",J203,0)</f>
        <v>0</v>
      </c>
      <c r="BH203" s="127">
        <f>IF(N203="sníž. přenesená",J203,0)</f>
        <v>0</v>
      </c>
      <c r="BI203" s="127">
        <f>IF(N203="nulová",J203,0)</f>
        <v>0</v>
      </c>
      <c r="BJ203" s="50" t="s">
        <v>83</v>
      </c>
      <c r="BK203" s="127">
        <f>ROUND(I203*H203,2)</f>
        <v>0</v>
      </c>
      <c r="BL203" s="50" t="s">
        <v>457</v>
      </c>
      <c r="BM203" s="126" t="s">
        <v>594</v>
      </c>
    </row>
    <row r="204" spans="1:65" s="62" customFormat="1">
      <c r="A204" s="34"/>
      <c r="B204" s="30"/>
      <c r="C204" s="152"/>
      <c r="D204" s="206" t="s">
        <v>148</v>
      </c>
      <c r="E204" s="152"/>
      <c r="F204" s="207" t="s">
        <v>593</v>
      </c>
      <c r="G204" s="152"/>
      <c r="H204" s="152"/>
      <c r="I204" s="34"/>
      <c r="J204" s="152"/>
      <c r="K204" s="152"/>
      <c r="L204" s="30"/>
      <c r="M204" s="128"/>
      <c r="N204" s="129"/>
      <c r="O204" s="123"/>
      <c r="P204" s="123"/>
      <c r="Q204" s="123"/>
      <c r="R204" s="123"/>
      <c r="S204" s="123"/>
      <c r="T204" s="130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50" t="s">
        <v>148</v>
      </c>
      <c r="AU204" s="50" t="s">
        <v>85</v>
      </c>
    </row>
    <row r="205" spans="1:65" s="62" customFormat="1" ht="16.5" customHeight="1">
      <c r="A205" s="34"/>
      <c r="B205" s="30"/>
      <c r="C205" s="201" t="s">
        <v>384</v>
      </c>
      <c r="D205" s="201" t="s">
        <v>141</v>
      </c>
      <c r="E205" s="202" t="s">
        <v>595</v>
      </c>
      <c r="F205" s="203" t="s">
        <v>596</v>
      </c>
      <c r="G205" s="204" t="s">
        <v>597</v>
      </c>
      <c r="H205" s="205">
        <v>8</v>
      </c>
      <c r="I205" s="32"/>
      <c r="J205" s="224">
        <f>ROUND(I205*H205,2)</f>
        <v>0</v>
      </c>
      <c r="K205" s="203" t="s">
        <v>1</v>
      </c>
      <c r="L205" s="30"/>
      <c r="M205" s="33" t="s">
        <v>1</v>
      </c>
      <c r="N205" s="122" t="s">
        <v>41</v>
      </c>
      <c r="O205" s="123"/>
      <c r="P205" s="124">
        <f>O205*H205</f>
        <v>0</v>
      </c>
      <c r="Q205" s="124">
        <v>0</v>
      </c>
      <c r="R205" s="124">
        <f>Q205*H205</f>
        <v>0</v>
      </c>
      <c r="S205" s="124">
        <v>0</v>
      </c>
      <c r="T205" s="12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26" t="s">
        <v>457</v>
      </c>
      <c r="AT205" s="126" t="s">
        <v>141</v>
      </c>
      <c r="AU205" s="126" t="s">
        <v>85</v>
      </c>
      <c r="AY205" s="50" t="s">
        <v>139</v>
      </c>
      <c r="BE205" s="127">
        <f>IF(N205="základní",J205,0)</f>
        <v>0</v>
      </c>
      <c r="BF205" s="127">
        <f>IF(N205="snížená",J205,0)</f>
        <v>0</v>
      </c>
      <c r="BG205" s="127">
        <f>IF(N205="zákl. přenesená",J205,0)</f>
        <v>0</v>
      </c>
      <c r="BH205" s="127">
        <f>IF(N205="sníž. přenesená",J205,0)</f>
        <v>0</v>
      </c>
      <c r="BI205" s="127">
        <f>IF(N205="nulová",J205,0)</f>
        <v>0</v>
      </c>
      <c r="BJ205" s="50" t="s">
        <v>83</v>
      </c>
      <c r="BK205" s="127">
        <f>ROUND(I205*H205,2)</f>
        <v>0</v>
      </c>
      <c r="BL205" s="50" t="s">
        <v>457</v>
      </c>
      <c r="BM205" s="126" t="s">
        <v>598</v>
      </c>
    </row>
    <row r="206" spans="1:65" s="62" customFormat="1">
      <c r="A206" s="34"/>
      <c r="B206" s="30"/>
      <c r="C206" s="152"/>
      <c r="D206" s="206" t="s">
        <v>148</v>
      </c>
      <c r="E206" s="152"/>
      <c r="F206" s="207" t="s">
        <v>596</v>
      </c>
      <c r="G206" s="152"/>
      <c r="H206" s="152"/>
      <c r="I206" s="34"/>
      <c r="J206" s="152"/>
      <c r="K206" s="152"/>
      <c r="L206" s="30"/>
      <c r="M206" s="128"/>
      <c r="N206" s="129"/>
      <c r="O206" s="123"/>
      <c r="P206" s="123"/>
      <c r="Q206" s="123"/>
      <c r="R206" s="123"/>
      <c r="S206" s="123"/>
      <c r="T206" s="130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50" t="s">
        <v>148</v>
      </c>
      <c r="AU206" s="50" t="s">
        <v>85</v>
      </c>
    </row>
    <row r="207" spans="1:65" s="62" customFormat="1" ht="16.5" customHeight="1">
      <c r="A207" s="34"/>
      <c r="B207" s="30"/>
      <c r="C207" s="201" t="s">
        <v>389</v>
      </c>
      <c r="D207" s="201" t="s">
        <v>141</v>
      </c>
      <c r="E207" s="202" t="s">
        <v>599</v>
      </c>
      <c r="F207" s="203" t="s">
        <v>600</v>
      </c>
      <c r="G207" s="204" t="s">
        <v>597</v>
      </c>
      <c r="H207" s="205">
        <v>6</v>
      </c>
      <c r="I207" s="32"/>
      <c r="J207" s="224">
        <f>ROUND(I207*H207,2)</f>
        <v>0</v>
      </c>
      <c r="K207" s="203" t="s">
        <v>1</v>
      </c>
      <c r="L207" s="30"/>
      <c r="M207" s="33" t="s">
        <v>1</v>
      </c>
      <c r="N207" s="122" t="s">
        <v>41</v>
      </c>
      <c r="O207" s="123"/>
      <c r="P207" s="124">
        <f>O207*H207</f>
        <v>0</v>
      </c>
      <c r="Q207" s="124">
        <v>0</v>
      </c>
      <c r="R207" s="124">
        <f>Q207*H207</f>
        <v>0</v>
      </c>
      <c r="S207" s="124">
        <v>0</v>
      </c>
      <c r="T207" s="12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26" t="s">
        <v>457</v>
      </c>
      <c r="AT207" s="126" t="s">
        <v>141</v>
      </c>
      <c r="AU207" s="126" t="s">
        <v>85</v>
      </c>
      <c r="AY207" s="50" t="s">
        <v>139</v>
      </c>
      <c r="BE207" s="127">
        <f>IF(N207="základní",J207,0)</f>
        <v>0</v>
      </c>
      <c r="BF207" s="127">
        <f>IF(N207="snížená",J207,0)</f>
        <v>0</v>
      </c>
      <c r="BG207" s="127">
        <f>IF(N207="zákl. přenesená",J207,0)</f>
        <v>0</v>
      </c>
      <c r="BH207" s="127">
        <f>IF(N207="sníž. přenesená",J207,0)</f>
        <v>0</v>
      </c>
      <c r="BI207" s="127">
        <f>IF(N207="nulová",J207,0)</f>
        <v>0</v>
      </c>
      <c r="BJ207" s="50" t="s">
        <v>83</v>
      </c>
      <c r="BK207" s="127">
        <f>ROUND(I207*H207,2)</f>
        <v>0</v>
      </c>
      <c r="BL207" s="50" t="s">
        <v>457</v>
      </c>
      <c r="BM207" s="126" t="s">
        <v>601</v>
      </c>
    </row>
    <row r="208" spans="1:65" s="62" customFormat="1">
      <c r="A208" s="34"/>
      <c r="B208" s="30"/>
      <c r="C208" s="152"/>
      <c r="D208" s="206" t="s">
        <v>148</v>
      </c>
      <c r="E208" s="152"/>
      <c r="F208" s="207" t="s">
        <v>600</v>
      </c>
      <c r="G208" s="152"/>
      <c r="H208" s="152"/>
      <c r="I208" s="34"/>
      <c r="J208" s="152"/>
      <c r="K208" s="152"/>
      <c r="L208" s="30"/>
      <c r="M208" s="128"/>
      <c r="N208" s="129"/>
      <c r="O208" s="123"/>
      <c r="P208" s="123"/>
      <c r="Q208" s="123"/>
      <c r="R208" s="123"/>
      <c r="S208" s="123"/>
      <c r="T208" s="13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50" t="s">
        <v>148</v>
      </c>
      <c r="AU208" s="50" t="s">
        <v>85</v>
      </c>
    </row>
    <row r="209" spans="1:65" s="62" customFormat="1" ht="16.5" customHeight="1">
      <c r="A209" s="34"/>
      <c r="B209" s="30"/>
      <c r="C209" s="201" t="s">
        <v>396</v>
      </c>
      <c r="D209" s="201" t="s">
        <v>141</v>
      </c>
      <c r="E209" s="202" t="s">
        <v>602</v>
      </c>
      <c r="F209" s="203" t="s">
        <v>603</v>
      </c>
      <c r="G209" s="204" t="s">
        <v>604</v>
      </c>
      <c r="H209" s="205">
        <v>4</v>
      </c>
      <c r="I209" s="32"/>
      <c r="J209" s="224">
        <f>ROUND(I209*H209,2)</f>
        <v>0</v>
      </c>
      <c r="K209" s="203" t="s">
        <v>1</v>
      </c>
      <c r="L209" s="30"/>
      <c r="M209" s="33" t="s">
        <v>1</v>
      </c>
      <c r="N209" s="122" t="s">
        <v>41</v>
      </c>
      <c r="O209" s="123"/>
      <c r="P209" s="124">
        <f>O209*H209</f>
        <v>0</v>
      </c>
      <c r="Q209" s="124">
        <v>0</v>
      </c>
      <c r="R209" s="124">
        <f>Q209*H209</f>
        <v>0</v>
      </c>
      <c r="S209" s="124">
        <v>0</v>
      </c>
      <c r="T209" s="12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26" t="s">
        <v>457</v>
      </c>
      <c r="AT209" s="126" t="s">
        <v>141</v>
      </c>
      <c r="AU209" s="126" t="s">
        <v>85</v>
      </c>
      <c r="AY209" s="50" t="s">
        <v>139</v>
      </c>
      <c r="BE209" s="127">
        <f>IF(N209="základní",J209,0)</f>
        <v>0</v>
      </c>
      <c r="BF209" s="127">
        <f>IF(N209="snížená",J209,0)</f>
        <v>0</v>
      </c>
      <c r="BG209" s="127">
        <f>IF(N209="zákl. přenesená",J209,0)</f>
        <v>0</v>
      </c>
      <c r="BH209" s="127">
        <f>IF(N209="sníž. přenesená",J209,0)</f>
        <v>0</v>
      </c>
      <c r="BI209" s="127">
        <f>IF(N209="nulová",J209,0)</f>
        <v>0</v>
      </c>
      <c r="BJ209" s="50" t="s">
        <v>83</v>
      </c>
      <c r="BK209" s="127">
        <f>ROUND(I209*H209,2)</f>
        <v>0</v>
      </c>
      <c r="BL209" s="50" t="s">
        <v>457</v>
      </c>
      <c r="BM209" s="126" t="s">
        <v>605</v>
      </c>
    </row>
    <row r="210" spans="1:65" s="62" customFormat="1">
      <c r="A210" s="34"/>
      <c r="B210" s="30"/>
      <c r="C210" s="152"/>
      <c r="D210" s="206" t="s">
        <v>148</v>
      </c>
      <c r="E210" s="152"/>
      <c r="F210" s="207" t="s">
        <v>603</v>
      </c>
      <c r="G210" s="152"/>
      <c r="H210" s="152"/>
      <c r="I210" s="34"/>
      <c r="J210" s="152"/>
      <c r="K210" s="152"/>
      <c r="L210" s="30"/>
      <c r="M210" s="128"/>
      <c r="N210" s="129"/>
      <c r="O210" s="123"/>
      <c r="P210" s="123"/>
      <c r="Q210" s="123"/>
      <c r="R210" s="123"/>
      <c r="S210" s="123"/>
      <c r="T210" s="130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50" t="s">
        <v>148</v>
      </c>
      <c r="AU210" s="50" t="s">
        <v>85</v>
      </c>
    </row>
    <row r="211" spans="1:65" s="62" customFormat="1" ht="24.2" customHeight="1">
      <c r="A211" s="34"/>
      <c r="B211" s="30"/>
      <c r="C211" s="201" t="s">
        <v>403</v>
      </c>
      <c r="D211" s="201" t="s">
        <v>141</v>
      </c>
      <c r="E211" s="202" t="s">
        <v>606</v>
      </c>
      <c r="F211" s="203" t="s">
        <v>607</v>
      </c>
      <c r="G211" s="204" t="s">
        <v>604</v>
      </c>
      <c r="H211" s="205">
        <v>2</v>
      </c>
      <c r="I211" s="32"/>
      <c r="J211" s="224">
        <f>ROUND(I211*H211,2)</f>
        <v>0</v>
      </c>
      <c r="K211" s="203" t="s">
        <v>1</v>
      </c>
      <c r="L211" s="30"/>
      <c r="M211" s="33" t="s">
        <v>1</v>
      </c>
      <c r="N211" s="122" t="s">
        <v>41</v>
      </c>
      <c r="O211" s="123"/>
      <c r="P211" s="124">
        <f>O211*H211</f>
        <v>0</v>
      </c>
      <c r="Q211" s="124">
        <v>0</v>
      </c>
      <c r="R211" s="124">
        <f>Q211*H211</f>
        <v>0</v>
      </c>
      <c r="S211" s="124">
        <v>0</v>
      </c>
      <c r="T211" s="12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26" t="s">
        <v>457</v>
      </c>
      <c r="AT211" s="126" t="s">
        <v>141</v>
      </c>
      <c r="AU211" s="126" t="s">
        <v>85</v>
      </c>
      <c r="AY211" s="50" t="s">
        <v>139</v>
      </c>
      <c r="BE211" s="127">
        <f>IF(N211="základní",J211,0)</f>
        <v>0</v>
      </c>
      <c r="BF211" s="127">
        <f>IF(N211="snížená",J211,0)</f>
        <v>0</v>
      </c>
      <c r="BG211" s="127">
        <f>IF(N211="zákl. přenesená",J211,0)</f>
        <v>0</v>
      </c>
      <c r="BH211" s="127">
        <f>IF(N211="sníž. přenesená",J211,0)</f>
        <v>0</v>
      </c>
      <c r="BI211" s="127">
        <f>IF(N211="nulová",J211,0)</f>
        <v>0</v>
      </c>
      <c r="BJ211" s="50" t="s">
        <v>83</v>
      </c>
      <c r="BK211" s="127">
        <f>ROUND(I211*H211,2)</f>
        <v>0</v>
      </c>
      <c r="BL211" s="50" t="s">
        <v>457</v>
      </c>
      <c r="BM211" s="126" t="s">
        <v>608</v>
      </c>
    </row>
    <row r="212" spans="1:65" s="62" customFormat="1">
      <c r="A212" s="34"/>
      <c r="B212" s="30"/>
      <c r="C212" s="152"/>
      <c r="D212" s="206" t="s">
        <v>148</v>
      </c>
      <c r="E212" s="152"/>
      <c r="F212" s="207" t="s">
        <v>609</v>
      </c>
      <c r="G212" s="152"/>
      <c r="H212" s="152"/>
      <c r="I212" s="34"/>
      <c r="J212" s="152"/>
      <c r="K212" s="152"/>
      <c r="L212" s="30"/>
      <c r="M212" s="128"/>
      <c r="N212" s="129"/>
      <c r="O212" s="123"/>
      <c r="P212" s="123"/>
      <c r="Q212" s="123"/>
      <c r="R212" s="123"/>
      <c r="S212" s="123"/>
      <c r="T212" s="130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50" t="s">
        <v>148</v>
      </c>
      <c r="AU212" s="50" t="s">
        <v>85</v>
      </c>
    </row>
    <row r="213" spans="1:65" s="62" customFormat="1" ht="24.2" customHeight="1">
      <c r="A213" s="34"/>
      <c r="B213" s="30"/>
      <c r="C213" s="201" t="s">
        <v>409</v>
      </c>
      <c r="D213" s="201" t="s">
        <v>141</v>
      </c>
      <c r="E213" s="202" t="s">
        <v>610</v>
      </c>
      <c r="F213" s="203" t="s">
        <v>611</v>
      </c>
      <c r="G213" s="204" t="s">
        <v>604</v>
      </c>
      <c r="H213" s="205">
        <v>16</v>
      </c>
      <c r="I213" s="32"/>
      <c r="J213" s="224">
        <f>ROUND(I213*H213,2)</f>
        <v>0</v>
      </c>
      <c r="K213" s="203" t="s">
        <v>1</v>
      </c>
      <c r="L213" s="30"/>
      <c r="M213" s="33" t="s">
        <v>1</v>
      </c>
      <c r="N213" s="122" t="s">
        <v>41</v>
      </c>
      <c r="O213" s="123"/>
      <c r="P213" s="124">
        <f>O213*H213</f>
        <v>0</v>
      </c>
      <c r="Q213" s="124">
        <v>0</v>
      </c>
      <c r="R213" s="124">
        <f>Q213*H213</f>
        <v>0</v>
      </c>
      <c r="S213" s="124">
        <v>0</v>
      </c>
      <c r="T213" s="12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26" t="s">
        <v>457</v>
      </c>
      <c r="AT213" s="126" t="s">
        <v>141</v>
      </c>
      <c r="AU213" s="126" t="s">
        <v>85</v>
      </c>
      <c r="AY213" s="50" t="s">
        <v>139</v>
      </c>
      <c r="BE213" s="127">
        <f>IF(N213="základní",J213,0)</f>
        <v>0</v>
      </c>
      <c r="BF213" s="127">
        <f>IF(N213="snížená",J213,0)</f>
        <v>0</v>
      </c>
      <c r="BG213" s="127">
        <f>IF(N213="zákl. přenesená",J213,0)</f>
        <v>0</v>
      </c>
      <c r="BH213" s="127">
        <f>IF(N213="sníž. přenesená",J213,0)</f>
        <v>0</v>
      </c>
      <c r="BI213" s="127">
        <f>IF(N213="nulová",J213,0)</f>
        <v>0</v>
      </c>
      <c r="BJ213" s="50" t="s">
        <v>83</v>
      </c>
      <c r="BK213" s="127">
        <f>ROUND(I213*H213,2)</f>
        <v>0</v>
      </c>
      <c r="BL213" s="50" t="s">
        <v>457</v>
      </c>
      <c r="BM213" s="126" t="s">
        <v>612</v>
      </c>
    </row>
    <row r="214" spans="1:65" s="62" customFormat="1">
      <c r="A214" s="34"/>
      <c r="B214" s="30"/>
      <c r="C214" s="152"/>
      <c r="D214" s="206" t="s">
        <v>148</v>
      </c>
      <c r="E214" s="152"/>
      <c r="F214" s="207" t="s">
        <v>613</v>
      </c>
      <c r="G214" s="152"/>
      <c r="H214" s="152"/>
      <c r="I214" s="34"/>
      <c r="J214" s="152"/>
      <c r="K214" s="152"/>
      <c r="L214" s="30"/>
      <c r="M214" s="128"/>
      <c r="N214" s="129"/>
      <c r="O214" s="123"/>
      <c r="P214" s="123"/>
      <c r="Q214" s="123"/>
      <c r="R214" s="123"/>
      <c r="S214" s="123"/>
      <c r="T214" s="13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50" t="s">
        <v>148</v>
      </c>
      <c r="AU214" s="50" t="s">
        <v>85</v>
      </c>
    </row>
    <row r="215" spans="1:65" s="62" customFormat="1" ht="24.2" customHeight="1">
      <c r="A215" s="34"/>
      <c r="B215" s="30"/>
      <c r="C215" s="201" t="s">
        <v>414</v>
      </c>
      <c r="D215" s="201" t="s">
        <v>141</v>
      </c>
      <c r="E215" s="202" t="s">
        <v>614</v>
      </c>
      <c r="F215" s="203" t="s">
        <v>615</v>
      </c>
      <c r="G215" s="204" t="s">
        <v>188</v>
      </c>
      <c r="H215" s="205">
        <v>15</v>
      </c>
      <c r="I215" s="32"/>
      <c r="J215" s="224">
        <f>ROUND(I215*H215,2)</f>
        <v>0</v>
      </c>
      <c r="K215" s="203" t="s">
        <v>1</v>
      </c>
      <c r="L215" s="30"/>
      <c r="M215" s="33" t="s">
        <v>1</v>
      </c>
      <c r="N215" s="122" t="s">
        <v>41</v>
      </c>
      <c r="O215" s="123"/>
      <c r="P215" s="124">
        <f>O215*H215</f>
        <v>0</v>
      </c>
      <c r="Q215" s="124">
        <v>0</v>
      </c>
      <c r="R215" s="124">
        <f>Q215*H215</f>
        <v>0</v>
      </c>
      <c r="S215" s="124">
        <v>0</v>
      </c>
      <c r="T215" s="12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26" t="s">
        <v>457</v>
      </c>
      <c r="AT215" s="126" t="s">
        <v>141</v>
      </c>
      <c r="AU215" s="126" t="s">
        <v>85</v>
      </c>
      <c r="AY215" s="50" t="s">
        <v>139</v>
      </c>
      <c r="BE215" s="127">
        <f>IF(N215="základní",J215,0)</f>
        <v>0</v>
      </c>
      <c r="BF215" s="127">
        <f>IF(N215="snížená",J215,0)</f>
        <v>0</v>
      </c>
      <c r="BG215" s="127">
        <f>IF(N215="zákl. přenesená",J215,0)</f>
        <v>0</v>
      </c>
      <c r="BH215" s="127">
        <f>IF(N215="sníž. přenesená",J215,0)</f>
        <v>0</v>
      </c>
      <c r="BI215" s="127">
        <f>IF(N215="nulová",J215,0)</f>
        <v>0</v>
      </c>
      <c r="BJ215" s="50" t="s">
        <v>83</v>
      </c>
      <c r="BK215" s="127">
        <f>ROUND(I215*H215,2)</f>
        <v>0</v>
      </c>
      <c r="BL215" s="50" t="s">
        <v>457</v>
      </c>
      <c r="BM215" s="126" t="s">
        <v>616</v>
      </c>
    </row>
    <row r="216" spans="1:65" s="62" customFormat="1">
      <c r="A216" s="34"/>
      <c r="B216" s="30"/>
      <c r="C216" s="152"/>
      <c r="D216" s="206" t="s">
        <v>148</v>
      </c>
      <c r="E216" s="152"/>
      <c r="F216" s="207" t="s">
        <v>617</v>
      </c>
      <c r="G216" s="152"/>
      <c r="H216" s="152"/>
      <c r="I216" s="34"/>
      <c r="J216" s="152"/>
      <c r="K216" s="152"/>
      <c r="L216" s="30"/>
      <c r="M216" s="128"/>
      <c r="N216" s="129"/>
      <c r="O216" s="123"/>
      <c r="P216" s="123"/>
      <c r="Q216" s="123"/>
      <c r="R216" s="123"/>
      <c r="S216" s="123"/>
      <c r="T216" s="130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50" t="s">
        <v>148</v>
      </c>
      <c r="AU216" s="50" t="s">
        <v>85</v>
      </c>
    </row>
    <row r="217" spans="1:65" s="62" customFormat="1" ht="16.5" customHeight="1">
      <c r="A217" s="34"/>
      <c r="B217" s="30"/>
      <c r="C217" s="201" t="s">
        <v>420</v>
      </c>
      <c r="D217" s="201" t="s">
        <v>141</v>
      </c>
      <c r="E217" s="202" t="s">
        <v>618</v>
      </c>
      <c r="F217" s="203" t="s">
        <v>619</v>
      </c>
      <c r="G217" s="204" t="s">
        <v>604</v>
      </c>
      <c r="H217" s="205">
        <v>6</v>
      </c>
      <c r="I217" s="32"/>
      <c r="J217" s="224">
        <f>ROUND(I217*H217,2)</f>
        <v>0</v>
      </c>
      <c r="K217" s="203" t="s">
        <v>1</v>
      </c>
      <c r="L217" s="30"/>
      <c r="M217" s="33" t="s">
        <v>1</v>
      </c>
      <c r="N217" s="122" t="s">
        <v>41</v>
      </c>
      <c r="O217" s="123"/>
      <c r="P217" s="124">
        <f>O217*H217</f>
        <v>0</v>
      </c>
      <c r="Q217" s="124">
        <v>0</v>
      </c>
      <c r="R217" s="124">
        <f>Q217*H217</f>
        <v>0</v>
      </c>
      <c r="S217" s="124">
        <v>0</v>
      </c>
      <c r="T217" s="12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26" t="s">
        <v>457</v>
      </c>
      <c r="AT217" s="126" t="s">
        <v>141</v>
      </c>
      <c r="AU217" s="126" t="s">
        <v>85</v>
      </c>
      <c r="AY217" s="50" t="s">
        <v>139</v>
      </c>
      <c r="BE217" s="127">
        <f>IF(N217="základní",J217,0)</f>
        <v>0</v>
      </c>
      <c r="BF217" s="127">
        <f>IF(N217="snížená",J217,0)</f>
        <v>0</v>
      </c>
      <c r="BG217" s="127">
        <f>IF(N217="zákl. přenesená",J217,0)</f>
        <v>0</v>
      </c>
      <c r="BH217" s="127">
        <f>IF(N217="sníž. přenesená",J217,0)</f>
        <v>0</v>
      </c>
      <c r="BI217" s="127">
        <f>IF(N217="nulová",J217,0)</f>
        <v>0</v>
      </c>
      <c r="BJ217" s="50" t="s">
        <v>83</v>
      </c>
      <c r="BK217" s="127">
        <f>ROUND(I217*H217,2)</f>
        <v>0</v>
      </c>
      <c r="BL217" s="50" t="s">
        <v>457</v>
      </c>
      <c r="BM217" s="126" t="s">
        <v>620</v>
      </c>
    </row>
    <row r="218" spans="1:65" s="62" customFormat="1">
      <c r="A218" s="34"/>
      <c r="B218" s="30"/>
      <c r="C218" s="152"/>
      <c r="D218" s="206" t="s">
        <v>148</v>
      </c>
      <c r="E218" s="152"/>
      <c r="F218" s="207" t="s">
        <v>619</v>
      </c>
      <c r="G218" s="152"/>
      <c r="H218" s="152"/>
      <c r="I218" s="34"/>
      <c r="J218" s="152"/>
      <c r="K218" s="152"/>
      <c r="L218" s="30"/>
      <c r="M218" s="128"/>
      <c r="N218" s="129"/>
      <c r="O218" s="123"/>
      <c r="P218" s="123"/>
      <c r="Q218" s="123"/>
      <c r="R218" s="123"/>
      <c r="S218" s="123"/>
      <c r="T218" s="130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50" t="s">
        <v>148</v>
      </c>
      <c r="AU218" s="50" t="s">
        <v>85</v>
      </c>
    </row>
    <row r="219" spans="1:65" s="62" customFormat="1" ht="16.5" customHeight="1">
      <c r="A219" s="34"/>
      <c r="B219" s="30"/>
      <c r="C219" s="201" t="s">
        <v>425</v>
      </c>
      <c r="D219" s="201" t="s">
        <v>141</v>
      </c>
      <c r="E219" s="202" t="s">
        <v>621</v>
      </c>
      <c r="F219" s="203" t="s">
        <v>622</v>
      </c>
      <c r="G219" s="204" t="s">
        <v>590</v>
      </c>
      <c r="H219" s="205">
        <v>1</v>
      </c>
      <c r="I219" s="32"/>
      <c r="J219" s="224">
        <f>ROUND(I219*H219,2)</f>
        <v>0</v>
      </c>
      <c r="K219" s="203" t="s">
        <v>1</v>
      </c>
      <c r="L219" s="30"/>
      <c r="M219" s="33" t="s">
        <v>1</v>
      </c>
      <c r="N219" s="122" t="s">
        <v>41</v>
      </c>
      <c r="O219" s="123"/>
      <c r="P219" s="124">
        <f>O219*H219</f>
        <v>0</v>
      </c>
      <c r="Q219" s="124">
        <v>0</v>
      </c>
      <c r="R219" s="124">
        <f>Q219*H219</f>
        <v>0</v>
      </c>
      <c r="S219" s="124">
        <v>0</v>
      </c>
      <c r="T219" s="12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26" t="s">
        <v>457</v>
      </c>
      <c r="AT219" s="126" t="s">
        <v>141</v>
      </c>
      <c r="AU219" s="126" t="s">
        <v>85</v>
      </c>
      <c r="AY219" s="50" t="s">
        <v>139</v>
      </c>
      <c r="BE219" s="127">
        <f>IF(N219="základní",J219,0)</f>
        <v>0</v>
      </c>
      <c r="BF219" s="127">
        <f>IF(N219="snížená",J219,0)</f>
        <v>0</v>
      </c>
      <c r="BG219" s="127">
        <f>IF(N219="zákl. přenesená",J219,0)</f>
        <v>0</v>
      </c>
      <c r="BH219" s="127">
        <f>IF(N219="sníž. přenesená",J219,0)</f>
        <v>0</v>
      </c>
      <c r="BI219" s="127">
        <f>IF(N219="nulová",J219,0)</f>
        <v>0</v>
      </c>
      <c r="BJ219" s="50" t="s">
        <v>83</v>
      </c>
      <c r="BK219" s="127">
        <f>ROUND(I219*H219,2)</f>
        <v>0</v>
      </c>
      <c r="BL219" s="50" t="s">
        <v>457</v>
      </c>
      <c r="BM219" s="126" t="s">
        <v>623</v>
      </c>
    </row>
    <row r="220" spans="1:65" s="62" customFormat="1">
      <c r="A220" s="34"/>
      <c r="B220" s="30"/>
      <c r="C220" s="152"/>
      <c r="D220" s="206" t="s">
        <v>148</v>
      </c>
      <c r="E220" s="152"/>
      <c r="F220" s="207" t="s">
        <v>622</v>
      </c>
      <c r="G220" s="152"/>
      <c r="H220" s="152"/>
      <c r="I220" s="34"/>
      <c r="J220" s="152"/>
      <c r="K220" s="152"/>
      <c r="L220" s="30"/>
      <c r="M220" s="128"/>
      <c r="N220" s="129"/>
      <c r="O220" s="123"/>
      <c r="P220" s="123"/>
      <c r="Q220" s="123"/>
      <c r="R220" s="123"/>
      <c r="S220" s="123"/>
      <c r="T220" s="130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50" t="s">
        <v>148</v>
      </c>
      <c r="AU220" s="50" t="s">
        <v>85</v>
      </c>
    </row>
    <row r="221" spans="1:65" s="62" customFormat="1" ht="16.5" customHeight="1">
      <c r="A221" s="34"/>
      <c r="B221" s="30"/>
      <c r="C221" s="201" t="s">
        <v>430</v>
      </c>
      <c r="D221" s="201" t="s">
        <v>141</v>
      </c>
      <c r="E221" s="202" t="s">
        <v>624</v>
      </c>
      <c r="F221" s="203" t="s">
        <v>625</v>
      </c>
      <c r="G221" s="204" t="s">
        <v>590</v>
      </c>
      <c r="H221" s="205">
        <v>1</v>
      </c>
      <c r="I221" s="32"/>
      <c r="J221" s="224">
        <f>ROUND(I221*H221,2)</f>
        <v>0</v>
      </c>
      <c r="K221" s="203" t="s">
        <v>1</v>
      </c>
      <c r="L221" s="30"/>
      <c r="M221" s="33" t="s">
        <v>1</v>
      </c>
      <c r="N221" s="122" t="s">
        <v>41</v>
      </c>
      <c r="O221" s="123"/>
      <c r="P221" s="124">
        <f>O221*H221</f>
        <v>0</v>
      </c>
      <c r="Q221" s="124">
        <v>0</v>
      </c>
      <c r="R221" s="124">
        <f>Q221*H221</f>
        <v>0</v>
      </c>
      <c r="S221" s="124">
        <v>0</v>
      </c>
      <c r="T221" s="12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26" t="s">
        <v>457</v>
      </c>
      <c r="AT221" s="126" t="s">
        <v>141</v>
      </c>
      <c r="AU221" s="126" t="s">
        <v>85</v>
      </c>
      <c r="AY221" s="50" t="s">
        <v>139</v>
      </c>
      <c r="BE221" s="127">
        <f>IF(N221="základní",J221,0)</f>
        <v>0</v>
      </c>
      <c r="BF221" s="127">
        <f>IF(N221="snížená",J221,0)</f>
        <v>0</v>
      </c>
      <c r="BG221" s="127">
        <f>IF(N221="zákl. přenesená",J221,0)</f>
        <v>0</v>
      </c>
      <c r="BH221" s="127">
        <f>IF(N221="sníž. přenesená",J221,0)</f>
        <v>0</v>
      </c>
      <c r="BI221" s="127">
        <f>IF(N221="nulová",J221,0)</f>
        <v>0</v>
      </c>
      <c r="BJ221" s="50" t="s">
        <v>83</v>
      </c>
      <c r="BK221" s="127">
        <f>ROUND(I221*H221,2)</f>
        <v>0</v>
      </c>
      <c r="BL221" s="50" t="s">
        <v>457</v>
      </c>
      <c r="BM221" s="126" t="s">
        <v>626</v>
      </c>
    </row>
    <row r="222" spans="1:65" s="62" customFormat="1">
      <c r="A222" s="34"/>
      <c r="B222" s="30"/>
      <c r="C222" s="152"/>
      <c r="D222" s="206" t="s">
        <v>148</v>
      </c>
      <c r="E222" s="152"/>
      <c r="F222" s="207" t="s">
        <v>625</v>
      </c>
      <c r="G222" s="152"/>
      <c r="H222" s="152"/>
      <c r="I222" s="34"/>
      <c r="J222" s="152"/>
      <c r="K222" s="152"/>
      <c r="L222" s="30"/>
      <c r="M222" s="128"/>
      <c r="N222" s="129"/>
      <c r="O222" s="123"/>
      <c r="P222" s="123"/>
      <c r="Q222" s="123"/>
      <c r="R222" s="123"/>
      <c r="S222" s="123"/>
      <c r="T222" s="130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50" t="s">
        <v>148</v>
      </c>
      <c r="AU222" s="50" t="s">
        <v>85</v>
      </c>
    </row>
    <row r="223" spans="1:65" s="62" customFormat="1" ht="16.5" customHeight="1">
      <c r="A223" s="34"/>
      <c r="B223" s="30"/>
      <c r="C223" s="201" t="s">
        <v>436</v>
      </c>
      <c r="D223" s="201" t="s">
        <v>141</v>
      </c>
      <c r="E223" s="202" t="s">
        <v>627</v>
      </c>
      <c r="F223" s="203" t="s">
        <v>628</v>
      </c>
      <c r="G223" s="204" t="s">
        <v>590</v>
      </c>
      <c r="H223" s="205">
        <v>1</v>
      </c>
      <c r="I223" s="32"/>
      <c r="J223" s="224">
        <f>ROUND(I223*H223,2)</f>
        <v>0</v>
      </c>
      <c r="K223" s="203" t="s">
        <v>1</v>
      </c>
      <c r="L223" s="30"/>
      <c r="M223" s="33" t="s">
        <v>1</v>
      </c>
      <c r="N223" s="122" t="s">
        <v>41</v>
      </c>
      <c r="O223" s="123"/>
      <c r="P223" s="124">
        <f>O223*H223</f>
        <v>0</v>
      </c>
      <c r="Q223" s="124">
        <v>0</v>
      </c>
      <c r="R223" s="124">
        <f>Q223*H223</f>
        <v>0</v>
      </c>
      <c r="S223" s="124">
        <v>0</v>
      </c>
      <c r="T223" s="12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26" t="s">
        <v>457</v>
      </c>
      <c r="AT223" s="126" t="s">
        <v>141</v>
      </c>
      <c r="AU223" s="126" t="s">
        <v>85</v>
      </c>
      <c r="AY223" s="50" t="s">
        <v>139</v>
      </c>
      <c r="BE223" s="127">
        <f>IF(N223="základní",J223,0)</f>
        <v>0</v>
      </c>
      <c r="BF223" s="127">
        <f>IF(N223="snížená",J223,0)</f>
        <v>0</v>
      </c>
      <c r="BG223" s="127">
        <f>IF(N223="zákl. přenesená",J223,0)</f>
        <v>0</v>
      </c>
      <c r="BH223" s="127">
        <f>IF(N223="sníž. přenesená",J223,0)</f>
        <v>0</v>
      </c>
      <c r="BI223" s="127">
        <f>IF(N223="nulová",J223,0)</f>
        <v>0</v>
      </c>
      <c r="BJ223" s="50" t="s">
        <v>83</v>
      </c>
      <c r="BK223" s="127">
        <f>ROUND(I223*H223,2)</f>
        <v>0</v>
      </c>
      <c r="BL223" s="50" t="s">
        <v>457</v>
      </c>
      <c r="BM223" s="126" t="s">
        <v>629</v>
      </c>
    </row>
    <row r="224" spans="1:65" s="62" customFormat="1">
      <c r="A224" s="34"/>
      <c r="B224" s="30"/>
      <c r="C224" s="152"/>
      <c r="D224" s="206" t="s">
        <v>148</v>
      </c>
      <c r="E224" s="152"/>
      <c r="F224" s="207" t="s">
        <v>628</v>
      </c>
      <c r="G224" s="152"/>
      <c r="H224" s="152"/>
      <c r="I224" s="34"/>
      <c r="J224" s="152"/>
      <c r="K224" s="152"/>
      <c r="L224" s="30"/>
      <c r="M224" s="128"/>
      <c r="N224" s="129"/>
      <c r="O224" s="123"/>
      <c r="P224" s="123"/>
      <c r="Q224" s="123"/>
      <c r="R224" s="123"/>
      <c r="S224" s="123"/>
      <c r="T224" s="130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50" t="s">
        <v>148</v>
      </c>
      <c r="AU224" s="50" t="s">
        <v>85</v>
      </c>
    </row>
    <row r="225" spans="1:65" s="62" customFormat="1" ht="16.5" customHeight="1">
      <c r="A225" s="34"/>
      <c r="B225" s="30"/>
      <c r="C225" s="201" t="s">
        <v>443</v>
      </c>
      <c r="D225" s="201" t="s">
        <v>141</v>
      </c>
      <c r="E225" s="202" t="s">
        <v>630</v>
      </c>
      <c r="F225" s="203" t="s">
        <v>631</v>
      </c>
      <c r="G225" s="204" t="s">
        <v>465</v>
      </c>
      <c r="H225" s="205">
        <v>12</v>
      </c>
      <c r="I225" s="32"/>
      <c r="J225" s="224">
        <f>ROUND(I225*H225,2)</f>
        <v>0</v>
      </c>
      <c r="K225" s="203" t="s">
        <v>1</v>
      </c>
      <c r="L225" s="30"/>
      <c r="M225" s="33" t="s">
        <v>1</v>
      </c>
      <c r="N225" s="122" t="s">
        <v>41</v>
      </c>
      <c r="O225" s="123"/>
      <c r="P225" s="124">
        <f>O225*H225</f>
        <v>0</v>
      </c>
      <c r="Q225" s="124">
        <v>0</v>
      </c>
      <c r="R225" s="124">
        <f>Q225*H225</f>
        <v>0</v>
      </c>
      <c r="S225" s="124">
        <v>0</v>
      </c>
      <c r="T225" s="12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26" t="s">
        <v>457</v>
      </c>
      <c r="AT225" s="126" t="s">
        <v>141</v>
      </c>
      <c r="AU225" s="126" t="s">
        <v>85</v>
      </c>
      <c r="AY225" s="50" t="s">
        <v>139</v>
      </c>
      <c r="BE225" s="127">
        <f>IF(N225="základní",J225,0)</f>
        <v>0</v>
      </c>
      <c r="BF225" s="127">
        <f>IF(N225="snížená",J225,0)</f>
        <v>0</v>
      </c>
      <c r="BG225" s="127">
        <f>IF(N225="zákl. přenesená",J225,0)</f>
        <v>0</v>
      </c>
      <c r="BH225" s="127">
        <f>IF(N225="sníž. přenesená",J225,0)</f>
        <v>0</v>
      </c>
      <c r="BI225" s="127">
        <f>IF(N225="nulová",J225,0)</f>
        <v>0</v>
      </c>
      <c r="BJ225" s="50" t="s">
        <v>83</v>
      </c>
      <c r="BK225" s="127">
        <f>ROUND(I225*H225,2)</f>
        <v>0</v>
      </c>
      <c r="BL225" s="50" t="s">
        <v>457</v>
      </c>
      <c r="BM225" s="126" t="s">
        <v>632</v>
      </c>
    </row>
    <row r="226" spans="1:65" s="62" customFormat="1">
      <c r="A226" s="34"/>
      <c r="B226" s="30"/>
      <c r="C226" s="152"/>
      <c r="D226" s="206" t="s">
        <v>148</v>
      </c>
      <c r="E226" s="152"/>
      <c r="F226" s="207" t="s">
        <v>633</v>
      </c>
      <c r="G226" s="152"/>
      <c r="H226" s="152"/>
      <c r="I226" s="34"/>
      <c r="J226" s="152"/>
      <c r="K226" s="152"/>
      <c r="L226" s="30"/>
      <c r="M226" s="128"/>
      <c r="N226" s="129"/>
      <c r="O226" s="123"/>
      <c r="P226" s="123"/>
      <c r="Q226" s="123"/>
      <c r="R226" s="123"/>
      <c r="S226" s="123"/>
      <c r="T226" s="130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50" t="s">
        <v>148</v>
      </c>
      <c r="AU226" s="50" t="s">
        <v>85</v>
      </c>
    </row>
    <row r="227" spans="1:65" s="62" customFormat="1" ht="21.75" customHeight="1">
      <c r="A227" s="34"/>
      <c r="B227" s="30"/>
      <c r="C227" s="201" t="s">
        <v>634</v>
      </c>
      <c r="D227" s="201" t="s">
        <v>141</v>
      </c>
      <c r="E227" s="202" t="s">
        <v>635</v>
      </c>
      <c r="F227" s="203" t="s">
        <v>636</v>
      </c>
      <c r="G227" s="204" t="s">
        <v>465</v>
      </c>
      <c r="H227" s="205">
        <v>48</v>
      </c>
      <c r="I227" s="32"/>
      <c r="J227" s="224">
        <f>ROUND(I227*H227,2)</f>
        <v>0</v>
      </c>
      <c r="K227" s="203" t="s">
        <v>1</v>
      </c>
      <c r="L227" s="30"/>
      <c r="M227" s="33" t="s">
        <v>1</v>
      </c>
      <c r="N227" s="122" t="s">
        <v>41</v>
      </c>
      <c r="O227" s="123"/>
      <c r="P227" s="124">
        <f>O227*H227</f>
        <v>0</v>
      </c>
      <c r="Q227" s="124">
        <v>0</v>
      </c>
      <c r="R227" s="124">
        <f>Q227*H227</f>
        <v>0</v>
      </c>
      <c r="S227" s="124">
        <v>0</v>
      </c>
      <c r="T227" s="12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26" t="s">
        <v>457</v>
      </c>
      <c r="AT227" s="126" t="s">
        <v>141</v>
      </c>
      <c r="AU227" s="126" t="s">
        <v>85</v>
      </c>
      <c r="AY227" s="50" t="s">
        <v>139</v>
      </c>
      <c r="BE227" s="127">
        <f>IF(N227="základní",J227,0)</f>
        <v>0</v>
      </c>
      <c r="BF227" s="127">
        <f>IF(N227="snížená",J227,0)</f>
        <v>0</v>
      </c>
      <c r="BG227" s="127">
        <f>IF(N227="zákl. přenesená",J227,0)</f>
        <v>0</v>
      </c>
      <c r="BH227" s="127">
        <f>IF(N227="sníž. přenesená",J227,0)</f>
        <v>0</v>
      </c>
      <c r="BI227" s="127">
        <f>IF(N227="nulová",J227,0)</f>
        <v>0</v>
      </c>
      <c r="BJ227" s="50" t="s">
        <v>83</v>
      </c>
      <c r="BK227" s="127">
        <f>ROUND(I227*H227,2)</f>
        <v>0</v>
      </c>
      <c r="BL227" s="50" t="s">
        <v>457</v>
      </c>
      <c r="BM227" s="126" t="s">
        <v>637</v>
      </c>
    </row>
    <row r="228" spans="1:65" s="62" customFormat="1">
      <c r="A228" s="34"/>
      <c r="B228" s="30"/>
      <c r="C228" s="152"/>
      <c r="D228" s="206" t="s">
        <v>148</v>
      </c>
      <c r="E228" s="152"/>
      <c r="F228" s="207" t="s">
        <v>638</v>
      </c>
      <c r="G228" s="152"/>
      <c r="H228" s="152"/>
      <c r="I228" s="34"/>
      <c r="J228" s="152"/>
      <c r="K228" s="152"/>
      <c r="L228" s="30"/>
      <c r="M228" s="128"/>
      <c r="N228" s="129"/>
      <c r="O228" s="123"/>
      <c r="P228" s="123"/>
      <c r="Q228" s="123"/>
      <c r="R228" s="123"/>
      <c r="S228" s="123"/>
      <c r="T228" s="130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50" t="s">
        <v>148</v>
      </c>
      <c r="AU228" s="50" t="s">
        <v>85</v>
      </c>
    </row>
    <row r="229" spans="1:65" s="62" customFormat="1" ht="21.75" customHeight="1">
      <c r="A229" s="34"/>
      <c r="B229" s="30"/>
      <c r="C229" s="201" t="s">
        <v>639</v>
      </c>
      <c r="D229" s="201" t="s">
        <v>141</v>
      </c>
      <c r="E229" s="202" t="s">
        <v>640</v>
      </c>
      <c r="F229" s="203" t="s">
        <v>641</v>
      </c>
      <c r="G229" s="204" t="s">
        <v>465</v>
      </c>
      <c r="H229" s="205">
        <v>12</v>
      </c>
      <c r="I229" s="32"/>
      <c r="J229" s="224">
        <f>ROUND(I229*H229,2)</f>
        <v>0</v>
      </c>
      <c r="K229" s="203" t="s">
        <v>1</v>
      </c>
      <c r="L229" s="30"/>
      <c r="M229" s="33" t="s">
        <v>1</v>
      </c>
      <c r="N229" s="122" t="s">
        <v>41</v>
      </c>
      <c r="O229" s="123"/>
      <c r="P229" s="124">
        <f>O229*H229</f>
        <v>0</v>
      </c>
      <c r="Q229" s="124">
        <v>0</v>
      </c>
      <c r="R229" s="124">
        <f>Q229*H229</f>
        <v>0</v>
      </c>
      <c r="S229" s="124">
        <v>0</v>
      </c>
      <c r="T229" s="12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26" t="s">
        <v>457</v>
      </c>
      <c r="AT229" s="126" t="s">
        <v>141</v>
      </c>
      <c r="AU229" s="126" t="s">
        <v>85</v>
      </c>
      <c r="AY229" s="50" t="s">
        <v>139</v>
      </c>
      <c r="BE229" s="127">
        <f>IF(N229="základní",J229,0)</f>
        <v>0</v>
      </c>
      <c r="BF229" s="127">
        <f>IF(N229="snížená",J229,0)</f>
        <v>0</v>
      </c>
      <c r="BG229" s="127">
        <f>IF(N229="zákl. přenesená",J229,0)</f>
        <v>0</v>
      </c>
      <c r="BH229" s="127">
        <f>IF(N229="sníž. přenesená",J229,0)</f>
        <v>0</v>
      </c>
      <c r="BI229" s="127">
        <f>IF(N229="nulová",J229,0)</f>
        <v>0</v>
      </c>
      <c r="BJ229" s="50" t="s">
        <v>83</v>
      </c>
      <c r="BK229" s="127">
        <f>ROUND(I229*H229,2)</f>
        <v>0</v>
      </c>
      <c r="BL229" s="50" t="s">
        <v>457</v>
      </c>
      <c r="BM229" s="126" t="s">
        <v>642</v>
      </c>
    </row>
    <row r="230" spans="1:65" s="62" customFormat="1">
      <c r="A230" s="34"/>
      <c r="B230" s="30"/>
      <c r="C230" s="152"/>
      <c r="D230" s="206" t="s">
        <v>148</v>
      </c>
      <c r="E230" s="152"/>
      <c r="F230" s="207" t="s">
        <v>641</v>
      </c>
      <c r="G230" s="152"/>
      <c r="H230" s="152"/>
      <c r="I230" s="34"/>
      <c r="J230" s="152"/>
      <c r="K230" s="152"/>
      <c r="L230" s="30"/>
      <c r="M230" s="128"/>
      <c r="N230" s="129"/>
      <c r="O230" s="123"/>
      <c r="P230" s="123"/>
      <c r="Q230" s="123"/>
      <c r="R230" s="123"/>
      <c r="S230" s="123"/>
      <c r="T230" s="130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50" t="s">
        <v>148</v>
      </c>
      <c r="AU230" s="50" t="s">
        <v>85</v>
      </c>
    </row>
    <row r="231" spans="1:65" s="62" customFormat="1" ht="24.2" customHeight="1">
      <c r="A231" s="34"/>
      <c r="B231" s="30"/>
      <c r="C231" s="201" t="s">
        <v>454</v>
      </c>
      <c r="D231" s="201" t="s">
        <v>141</v>
      </c>
      <c r="E231" s="202" t="s">
        <v>643</v>
      </c>
      <c r="F231" s="203" t="s">
        <v>644</v>
      </c>
      <c r="G231" s="204" t="s">
        <v>465</v>
      </c>
      <c r="H231" s="205">
        <v>12</v>
      </c>
      <c r="I231" s="32"/>
      <c r="J231" s="224">
        <f>ROUND(I231*H231,2)</f>
        <v>0</v>
      </c>
      <c r="K231" s="203" t="s">
        <v>1</v>
      </c>
      <c r="L231" s="30"/>
      <c r="M231" s="33" t="s">
        <v>1</v>
      </c>
      <c r="N231" s="122" t="s">
        <v>41</v>
      </c>
      <c r="O231" s="123"/>
      <c r="P231" s="124">
        <f>O231*H231</f>
        <v>0</v>
      </c>
      <c r="Q231" s="124">
        <v>0</v>
      </c>
      <c r="R231" s="124">
        <f>Q231*H231</f>
        <v>0</v>
      </c>
      <c r="S231" s="124">
        <v>0</v>
      </c>
      <c r="T231" s="12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26" t="s">
        <v>457</v>
      </c>
      <c r="AT231" s="126" t="s">
        <v>141</v>
      </c>
      <c r="AU231" s="126" t="s">
        <v>85</v>
      </c>
      <c r="AY231" s="50" t="s">
        <v>139</v>
      </c>
      <c r="BE231" s="127">
        <f>IF(N231="základní",J231,0)</f>
        <v>0</v>
      </c>
      <c r="BF231" s="127">
        <f>IF(N231="snížená",J231,0)</f>
        <v>0</v>
      </c>
      <c r="BG231" s="127">
        <f>IF(N231="zákl. přenesená",J231,0)</f>
        <v>0</v>
      </c>
      <c r="BH231" s="127">
        <f>IF(N231="sníž. přenesená",J231,0)</f>
        <v>0</v>
      </c>
      <c r="BI231" s="127">
        <f>IF(N231="nulová",J231,0)</f>
        <v>0</v>
      </c>
      <c r="BJ231" s="50" t="s">
        <v>83</v>
      </c>
      <c r="BK231" s="127">
        <f>ROUND(I231*H231,2)</f>
        <v>0</v>
      </c>
      <c r="BL231" s="50" t="s">
        <v>457</v>
      </c>
      <c r="BM231" s="126" t="s">
        <v>645</v>
      </c>
    </row>
    <row r="232" spans="1:65" s="62" customFormat="1" ht="19.5">
      <c r="A232" s="34"/>
      <c r="B232" s="30"/>
      <c r="C232" s="152"/>
      <c r="D232" s="206" t="s">
        <v>148</v>
      </c>
      <c r="E232" s="152"/>
      <c r="F232" s="207" t="s">
        <v>644</v>
      </c>
      <c r="G232" s="152"/>
      <c r="H232" s="152"/>
      <c r="I232" s="34"/>
      <c r="J232" s="152"/>
      <c r="K232" s="152"/>
      <c r="L232" s="30"/>
      <c r="M232" s="148"/>
      <c r="N232" s="149"/>
      <c r="O232" s="150"/>
      <c r="P232" s="150"/>
      <c r="Q232" s="150"/>
      <c r="R232" s="150"/>
      <c r="S232" s="150"/>
      <c r="T232" s="151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50" t="s">
        <v>148</v>
      </c>
      <c r="AU232" s="50" t="s">
        <v>85</v>
      </c>
    </row>
    <row r="233" spans="1:65" s="62" customFormat="1" ht="6.95" customHeight="1">
      <c r="A233" s="34"/>
      <c r="B233" s="93"/>
      <c r="C233" s="188"/>
      <c r="D233" s="188"/>
      <c r="E233" s="188"/>
      <c r="F233" s="188"/>
      <c r="G233" s="188"/>
      <c r="H233" s="188"/>
      <c r="I233" s="94"/>
      <c r="J233" s="188"/>
      <c r="K233" s="188"/>
      <c r="L233" s="30"/>
      <c r="M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</row>
  </sheetData>
  <sheetProtection algorithmName="SHA-512" hashValue="0YcGSqipK2JDXh1cwSE0sRIKYO5wSb86d2iJDNMffOWnC7sFzETlyj4MGwD3BRzkc9qzcuNfOy4uH7qPElLj6g==" saltValue="nq/dkQ8sSsEGoNw88Cuyzw==" spinCount="100000" sheet="1" objects="1" scenarios="1"/>
  <autoFilter ref="C121:K232"/>
  <mergeCells count="12">
    <mergeCell ref="E112:H112"/>
    <mergeCell ref="E114:H114"/>
    <mergeCell ref="E29:H29"/>
    <mergeCell ref="E85:H85"/>
    <mergeCell ref="E87:H87"/>
    <mergeCell ref="E89:H89"/>
    <mergeCell ref="E110:H110"/>
    <mergeCell ref="L2:V2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topLeftCell="A217" workbookViewId="0">
      <selection activeCell="K231" activeCellId="2" sqref="B81:K128 C129:H232 J129:K231"/>
    </sheetView>
  </sheetViews>
  <sheetFormatPr defaultColWidth="12" defaultRowHeight="11.25"/>
  <cols>
    <col min="1" max="1" width="8.33203125" style="47" customWidth="1"/>
    <col min="2" max="2" width="1.1640625" style="47" customWidth="1"/>
    <col min="3" max="3" width="4.1640625" style="47" customWidth="1"/>
    <col min="4" max="4" width="4.33203125" style="47" customWidth="1"/>
    <col min="5" max="5" width="17.1640625" style="47" customWidth="1"/>
    <col min="6" max="6" width="50.83203125" style="47" customWidth="1"/>
    <col min="7" max="7" width="7.5" style="47" customWidth="1"/>
    <col min="8" max="8" width="14" style="47" customWidth="1"/>
    <col min="9" max="9" width="15.83203125" style="47" customWidth="1"/>
    <col min="10" max="11" width="22.33203125" style="47" customWidth="1"/>
    <col min="12" max="12" width="9.33203125" style="47" customWidth="1"/>
    <col min="13" max="13" width="10.83203125" style="47" hidden="1" customWidth="1"/>
    <col min="14" max="14" width="9.33203125" style="47" hidden="1"/>
    <col min="15" max="20" width="14.1640625" style="47" hidden="1" customWidth="1"/>
    <col min="21" max="21" width="16.33203125" style="47" hidden="1" customWidth="1"/>
    <col min="22" max="22" width="12.33203125" style="47" customWidth="1"/>
    <col min="23" max="23" width="16.33203125" style="47" customWidth="1"/>
    <col min="24" max="24" width="12.33203125" style="47" customWidth="1"/>
    <col min="25" max="25" width="15" style="47" customWidth="1"/>
    <col min="26" max="26" width="11" style="47" customWidth="1"/>
    <col min="27" max="27" width="15" style="47" customWidth="1"/>
    <col min="28" max="28" width="16.33203125" style="47" customWidth="1"/>
    <col min="29" max="29" width="11" style="47" customWidth="1"/>
    <col min="30" max="30" width="15" style="47" customWidth="1"/>
    <col min="31" max="31" width="16.33203125" style="47" customWidth="1"/>
    <col min="32" max="43" width="12" style="47"/>
    <col min="44" max="65" width="9.33203125" style="47" hidden="1"/>
    <col min="66" max="16384" width="12" style="47"/>
  </cols>
  <sheetData>
    <row r="2" spans="1:56" ht="36.950000000000003" customHeight="1">
      <c r="L2" s="48" t="s">
        <v>5</v>
      </c>
      <c r="M2" s="49"/>
      <c r="N2" s="49"/>
      <c r="O2" s="49"/>
      <c r="P2" s="49"/>
      <c r="Q2" s="49"/>
      <c r="R2" s="49"/>
      <c r="S2" s="49"/>
      <c r="T2" s="49"/>
      <c r="U2" s="49"/>
      <c r="V2" s="49"/>
      <c r="AT2" s="50" t="s">
        <v>96</v>
      </c>
      <c r="AZ2" s="51" t="s">
        <v>101</v>
      </c>
      <c r="BA2" s="51" t="s">
        <v>1</v>
      </c>
      <c r="BB2" s="51" t="s">
        <v>1</v>
      </c>
      <c r="BC2" s="51" t="s">
        <v>646</v>
      </c>
      <c r="BD2" s="51" t="s">
        <v>85</v>
      </c>
    </row>
    <row r="3" spans="1:56" ht="6.95" customHeight="1">
      <c r="B3" s="52"/>
      <c r="C3" s="53"/>
      <c r="D3" s="53"/>
      <c r="E3" s="53"/>
      <c r="F3" s="53"/>
      <c r="G3" s="53"/>
      <c r="H3" s="53"/>
      <c r="I3" s="53"/>
      <c r="J3" s="53"/>
      <c r="K3" s="53"/>
      <c r="L3" s="54"/>
      <c r="AT3" s="50" t="s">
        <v>85</v>
      </c>
      <c r="AZ3" s="51" t="s">
        <v>104</v>
      </c>
      <c r="BA3" s="51" t="s">
        <v>1</v>
      </c>
      <c r="BB3" s="51" t="s">
        <v>1</v>
      </c>
      <c r="BC3" s="51" t="s">
        <v>647</v>
      </c>
      <c r="BD3" s="51" t="s">
        <v>85</v>
      </c>
    </row>
    <row r="4" spans="1:56" ht="24.95" customHeight="1">
      <c r="B4" s="54"/>
      <c r="D4" s="55" t="s">
        <v>103</v>
      </c>
      <c r="L4" s="54"/>
      <c r="M4" s="56" t="s">
        <v>10</v>
      </c>
      <c r="AT4" s="50" t="s">
        <v>3</v>
      </c>
      <c r="AZ4" s="51" t="s">
        <v>106</v>
      </c>
      <c r="BA4" s="51" t="s">
        <v>1</v>
      </c>
      <c r="BB4" s="51" t="s">
        <v>1</v>
      </c>
      <c r="BC4" s="51" t="s">
        <v>648</v>
      </c>
      <c r="BD4" s="51" t="s">
        <v>85</v>
      </c>
    </row>
    <row r="5" spans="1:56" ht="6.95" customHeight="1">
      <c r="B5" s="54"/>
      <c r="L5" s="54"/>
    </row>
    <row r="6" spans="1:56" ht="12" customHeight="1">
      <c r="B6" s="54"/>
      <c r="D6" s="57" t="s">
        <v>16</v>
      </c>
      <c r="L6" s="54"/>
    </row>
    <row r="7" spans="1:56" ht="26.25" customHeight="1">
      <c r="B7" s="54"/>
      <c r="E7" s="58" t="str">
        <f>'Rekapitulace stavby'!K6</f>
        <v>REKONSTRUKCE CHODNÍKU NA UL. VSETÍNSKÁ VE VALAŠSKÉM MEZIŘÍČÍ</v>
      </c>
      <c r="F7" s="59"/>
      <c r="G7" s="59"/>
      <c r="H7" s="59"/>
      <c r="L7" s="54"/>
    </row>
    <row r="8" spans="1:56" s="62" customFormat="1" ht="12" customHeight="1">
      <c r="A8" s="34"/>
      <c r="B8" s="30"/>
      <c r="C8" s="34"/>
      <c r="D8" s="57" t="s">
        <v>108</v>
      </c>
      <c r="E8" s="34"/>
      <c r="F8" s="34"/>
      <c r="G8" s="34"/>
      <c r="H8" s="34"/>
      <c r="I8" s="34"/>
      <c r="J8" s="34"/>
      <c r="K8" s="34"/>
      <c r="L8" s="6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62" customFormat="1" ht="16.5" customHeight="1">
      <c r="A9" s="34"/>
      <c r="B9" s="30"/>
      <c r="C9" s="34"/>
      <c r="D9" s="34"/>
      <c r="E9" s="63" t="s">
        <v>649</v>
      </c>
      <c r="F9" s="60"/>
      <c r="G9" s="60"/>
      <c r="H9" s="60"/>
      <c r="I9" s="34"/>
      <c r="J9" s="34"/>
      <c r="K9" s="34"/>
      <c r="L9" s="6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62" customFormat="1">
      <c r="A10" s="34"/>
      <c r="B10" s="30"/>
      <c r="C10" s="34"/>
      <c r="D10" s="34"/>
      <c r="E10" s="34"/>
      <c r="F10" s="34"/>
      <c r="G10" s="34"/>
      <c r="H10" s="34"/>
      <c r="I10" s="34"/>
      <c r="J10" s="34"/>
      <c r="K10" s="34"/>
      <c r="L10" s="6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62" customFormat="1" ht="12" customHeight="1">
      <c r="A11" s="34"/>
      <c r="B11" s="30"/>
      <c r="C11" s="34"/>
      <c r="D11" s="57" t="s">
        <v>18</v>
      </c>
      <c r="E11" s="34"/>
      <c r="F11" s="64" t="s">
        <v>1</v>
      </c>
      <c r="G11" s="34"/>
      <c r="H11" s="34"/>
      <c r="I11" s="57" t="s">
        <v>19</v>
      </c>
      <c r="J11" s="64" t="s">
        <v>1</v>
      </c>
      <c r="K11" s="34"/>
      <c r="L11" s="6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62" customFormat="1" ht="12" customHeight="1">
      <c r="A12" s="34"/>
      <c r="B12" s="30"/>
      <c r="C12" s="34"/>
      <c r="D12" s="57" t="s">
        <v>20</v>
      </c>
      <c r="E12" s="34"/>
      <c r="F12" s="64" t="s">
        <v>21</v>
      </c>
      <c r="G12" s="34"/>
      <c r="H12" s="34"/>
      <c r="I12" s="57" t="s">
        <v>22</v>
      </c>
      <c r="J12" s="65" t="str">
        <f>'Rekapitulace stavby'!AN8</f>
        <v>4. 2. 2026</v>
      </c>
      <c r="K12" s="34"/>
      <c r="L12" s="6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62" customFormat="1" ht="10.9" customHeight="1">
      <c r="A13" s="34"/>
      <c r="B13" s="30"/>
      <c r="C13" s="34"/>
      <c r="D13" s="34"/>
      <c r="E13" s="34"/>
      <c r="F13" s="34"/>
      <c r="G13" s="34"/>
      <c r="H13" s="34"/>
      <c r="I13" s="34"/>
      <c r="J13" s="34"/>
      <c r="K13" s="34"/>
      <c r="L13" s="6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62" customFormat="1" ht="12" customHeight="1">
      <c r="A14" s="34"/>
      <c r="B14" s="30"/>
      <c r="C14" s="34"/>
      <c r="D14" s="57" t="s">
        <v>24</v>
      </c>
      <c r="E14" s="34"/>
      <c r="F14" s="34"/>
      <c r="G14" s="34"/>
      <c r="H14" s="34"/>
      <c r="I14" s="57" t="s">
        <v>25</v>
      </c>
      <c r="J14" s="64" t="s">
        <v>1</v>
      </c>
      <c r="K14" s="34"/>
      <c r="L14" s="6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62" customFormat="1" ht="18" customHeight="1">
      <c r="A15" s="34"/>
      <c r="B15" s="30"/>
      <c r="C15" s="34"/>
      <c r="D15" s="34"/>
      <c r="E15" s="64" t="s">
        <v>26</v>
      </c>
      <c r="F15" s="34"/>
      <c r="G15" s="34"/>
      <c r="H15" s="34"/>
      <c r="I15" s="57" t="s">
        <v>27</v>
      </c>
      <c r="J15" s="64" t="s">
        <v>1</v>
      </c>
      <c r="K15" s="34"/>
      <c r="L15" s="6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62" customFormat="1" ht="6.95" customHeight="1">
      <c r="A16" s="34"/>
      <c r="B16" s="30"/>
      <c r="C16" s="34"/>
      <c r="D16" s="34"/>
      <c r="E16" s="34"/>
      <c r="F16" s="34"/>
      <c r="G16" s="34"/>
      <c r="H16" s="34"/>
      <c r="I16" s="34"/>
      <c r="J16" s="34"/>
      <c r="K16" s="34"/>
      <c r="L16" s="6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62" customFormat="1" ht="12" customHeight="1">
      <c r="A17" s="34"/>
      <c r="B17" s="30"/>
      <c r="C17" s="34"/>
      <c r="D17" s="57" t="s">
        <v>28</v>
      </c>
      <c r="E17" s="34"/>
      <c r="F17" s="34"/>
      <c r="G17" s="34"/>
      <c r="H17" s="34"/>
      <c r="I17" s="57" t="s">
        <v>25</v>
      </c>
      <c r="J17" s="29" t="str">
        <f>'Rekapitulace stavby'!AN13</f>
        <v>Vyplň údaj</v>
      </c>
      <c r="K17" s="34"/>
      <c r="L17" s="6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62" customFormat="1" ht="18" customHeight="1">
      <c r="A18" s="34"/>
      <c r="B18" s="30"/>
      <c r="C18" s="34"/>
      <c r="D18" s="34"/>
      <c r="E18" s="46" t="str">
        <f>'Rekapitulace stavby'!E14</f>
        <v>Vyplň údaj</v>
      </c>
      <c r="F18" s="66"/>
      <c r="G18" s="66"/>
      <c r="H18" s="66"/>
      <c r="I18" s="57" t="s">
        <v>27</v>
      </c>
      <c r="J18" s="29" t="str">
        <f>'Rekapitulace stavby'!AN14</f>
        <v>Vyplň údaj</v>
      </c>
      <c r="K18" s="34"/>
      <c r="L18" s="6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62" customFormat="1" ht="6.95" customHeight="1">
      <c r="A19" s="34"/>
      <c r="B19" s="30"/>
      <c r="C19" s="34"/>
      <c r="D19" s="34"/>
      <c r="E19" s="34"/>
      <c r="F19" s="34"/>
      <c r="G19" s="34"/>
      <c r="H19" s="34"/>
      <c r="I19" s="34"/>
      <c r="J19" s="34"/>
      <c r="K19" s="34"/>
      <c r="L19" s="6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62" customFormat="1" ht="12" customHeight="1">
      <c r="A20" s="34"/>
      <c r="B20" s="30"/>
      <c r="C20" s="34"/>
      <c r="D20" s="57" t="s">
        <v>30</v>
      </c>
      <c r="E20" s="34"/>
      <c r="F20" s="34"/>
      <c r="G20" s="34"/>
      <c r="H20" s="34"/>
      <c r="I20" s="57" t="s">
        <v>25</v>
      </c>
      <c r="J20" s="64" t="s">
        <v>1</v>
      </c>
      <c r="K20" s="34"/>
      <c r="L20" s="6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62" customFormat="1" ht="18" customHeight="1">
      <c r="A21" s="34"/>
      <c r="B21" s="30"/>
      <c r="C21" s="34"/>
      <c r="D21" s="34"/>
      <c r="E21" s="64" t="s">
        <v>31</v>
      </c>
      <c r="F21" s="34"/>
      <c r="G21" s="34"/>
      <c r="H21" s="34"/>
      <c r="I21" s="57" t="s">
        <v>27</v>
      </c>
      <c r="J21" s="64" t="s">
        <v>1</v>
      </c>
      <c r="K21" s="34"/>
      <c r="L21" s="6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62" customFormat="1" ht="6.95" customHeight="1">
      <c r="A22" s="34"/>
      <c r="B22" s="30"/>
      <c r="C22" s="34"/>
      <c r="D22" s="34"/>
      <c r="E22" s="34"/>
      <c r="F22" s="34"/>
      <c r="G22" s="34"/>
      <c r="H22" s="34"/>
      <c r="I22" s="34"/>
      <c r="J22" s="34"/>
      <c r="K22" s="34"/>
      <c r="L22" s="6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62" customFormat="1" ht="12" customHeight="1">
      <c r="A23" s="34"/>
      <c r="B23" s="30"/>
      <c r="C23" s="34"/>
      <c r="D23" s="57" t="s">
        <v>33</v>
      </c>
      <c r="E23" s="34"/>
      <c r="F23" s="34"/>
      <c r="G23" s="34"/>
      <c r="H23" s="34"/>
      <c r="I23" s="57" t="s">
        <v>25</v>
      </c>
      <c r="J23" s="64" t="s">
        <v>1</v>
      </c>
      <c r="K23" s="34"/>
      <c r="L23" s="6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62" customFormat="1" ht="18" customHeight="1">
      <c r="A24" s="34"/>
      <c r="B24" s="30"/>
      <c r="C24" s="34"/>
      <c r="D24" s="34"/>
      <c r="E24" s="64" t="s">
        <v>34</v>
      </c>
      <c r="F24" s="34"/>
      <c r="G24" s="34"/>
      <c r="H24" s="34"/>
      <c r="I24" s="57" t="s">
        <v>27</v>
      </c>
      <c r="J24" s="64" t="s">
        <v>1</v>
      </c>
      <c r="K24" s="34"/>
      <c r="L24" s="6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62" customFormat="1" ht="6.95" customHeight="1">
      <c r="A25" s="34"/>
      <c r="B25" s="30"/>
      <c r="C25" s="34"/>
      <c r="D25" s="34"/>
      <c r="E25" s="34"/>
      <c r="F25" s="34"/>
      <c r="G25" s="34"/>
      <c r="H25" s="34"/>
      <c r="I25" s="34"/>
      <c r="J25" s="34"/>
      <c r="K25" s="34"/>
      <c r="L25" s="6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62" customFormat="1" ht="12" customHeight="1">
      <c r="A26" s="34"/>
      <c r="B26" s="30"/>
      <c r="C26" s="34"/>
      <c r="D26" s="57" t="s">
        <v>35</v>
      </c>
      <c r="E26" s="34"/>
      <c r="F26" s="34"/>
      <c r="G26" s="34"/>
      <c r="H26" s="34"/>
      <c r="I26" s="34"/>
      <c r="J26" s="34"/>
      <c r="K26" s="34"/>
      <c r="L26" s="6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71" customFormat="1" ht="16.5" customHeight="1">
      <c r="A27" s="67"/>
      <c r="B27" s="68"/>
      <c r="C27" s="67"/>
      <c r="D27" s="67"/>
      <c r="E27" s="69" t="s">
        <v>1</v>
      </c>
      <c r="F27" s="69"/>
      <c r="G27" s="69"/>
      <c r="H27" s="69"/>
      <c r="I27" s="67"/>
      <c r="J27" s="67"/>
      <c r="K27" s="67"/>
      <c r="L27" s="70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</row>
    <row r="28" spans="1:31" s="62" customFormat="1" ht="6.95" customHeight="1">
      <c r="A28" s="34"/>
      <c r="B28" s="30"/>
      <c r="C28" s="34"/>
      <c r="D28" s="34"/>
      <c r="E28" s="34"/>
      <c r="F28" s="34"/>
      <c r="G28" s="34"/>
      <c r="H28" s="34"/>
      <c r="I28" s="34"/>
      <c r="J28" s="34"/>
      <c r="K28" s="34"/>
      <c r="L28" s="6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62" customFormat="1" ht="6.95" customHeight="1">
      <c r="A29" s="34"/>
      <c r="B29" s="30"/>
      <c r="C29" s="34"/>
      <c r="D29" s="72"/>
      <c r="E29" s="72"/>
      <c r="F29" s="72"/>
      <c r="G29" s="72"/>
      <c r="H29" s="72"/>
      <c r="I29" s="72"/>
      <c r="J29" s="72"/>
      <c r="K29" s="72"/>
      <c r="L29" s="6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62" customFormat="1" ht="25.5" customHeight="1">
      <c r="A30" s="34"/>
      <c r="B30" s="30"/>
      <c r="C30" s="34"/>
      <c r="D30" s="73" t="s">
        <v>36</v>
      </c>
      <c r="E30" s="34"/>
      <c r="F30" s="34"/>
      <c r="G30" s="34"/>
      <c r="H30" s="34"/>
      <c r="I30" s="34"/>
      <c r="J30" s="74">
        <f>ROUND(J126,2)</f>
        <v>0</v>
      </c>
      <c r="K30" s="34"/>
      <c r="L30" s="6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62" customFormat="1" ht="6.95" customHeight="1">
      <c r="A31" s="34"/>
      <c r="B31" s="30"/>
      <c r="C31" s="34"/>
      <c r="D31" s="72"/>
      <c r="E31" s="72"/>
      <c r="F31" s="72"/>
      <c r="G31" s="72"/>
      <c r="H31" s="72"/>
      <c r="I31" s="72"/>
      <c r="J31" s="72"/>
      <c r="K31" s="72"/>
      <c r="L31" s="6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62" customFormat="1" ht="14.45" customHeight="1">
      <c r="A32" s="34"/>
      <c r="B32" s="30"/>
      <c r="C32" s="34"/>
      <c r="D32" s="34"/>
      <c r="E32" s="34"/>
      <c r="F32" s="75" t="s">
        <v>38</v>
      </c>
      <c r="G32" s="34"/>
      <c r="H32" s="34"/>
      <c r="I32" s="75" t="s">
        <v>37</v>
      </c>
      <c r="J32" s="75" t="s">
        <v>39</v>
      </c>
      <c r="K32" s="34"/>
      <c r="L32" s="6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62" customFormat="1" ht="14.45" customHeight="1">
      <c r="A33" s="34"/>
      <c r="B33" s="30"/>
      <c r="C33" s="34"/>
      <c r="D33" s="76" t="s">
        <v>40</v>
      </c>
      <c r="E33" s="57" t="s">
        <v>41</v>
      </c>
      <c r="F33" s="77">
        <f>ROUND((SUM(BE126:BE230)),2)</f>
        <v>0</v>
      </c>
      <c r="G33" s="34"/>
      <c r="H33" s="34"/>
      <c r="I33" s="78">
        <v>0.21</v>
      </c>
      <c r="J33" s="77">
        <f>ROUND(((SUM(BE126:BE230))*I33),2)</f>
        <v>0</v>
      </c>
      <c r="K33" s="34"/>
      <c r="L33" s="6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62" customFormat="1" ht="14.45" customHeight="1">
      <c r="A34" s="34"/>
      <c r="B34" s="30"/>
      <c r="C34" s="34"/>
      <c r="D34" s="34"/>
      <c r="E34" s="57" t="s">
        <v>42</v>
      </c>
      <c r="F34" s="77">
        <f>ROUND((SUM(BF126:BF230)),2)</f>
        <v>0</v>
      </c>
      <c r="G34" s="34"/>
      <c r="H34" s="34"/>
      <c r="I34" s="78">
        <v>0.12</v>
      </c>
      <c r="J34" s="77">
        <f>ROUND(((SUM(BF126:BF230))*I34),2)</f>
        <v>0</v>
      </c>
      <c r="K34" s="34"/>
      <c r="L34" s="6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62" customFormat="1" ht="14.45" hidden="1" customHeight="1">
      <c r="A35" s="34"/>
      <c r="B35" s="30"/>
      <c r="C35" s="34"/>
      <c r="D35" s="34"/>
      <c r="E35" s="57" t="s">
        <v>43</v>
      </c>
      <c r="F35" s="77">
        <f>ROUND((SUM(BG126:BG230)),2)</f>
        <v>0</v>
      </c>
      <c r="G35" s="34"/>
      <c r="H35" s="34"/>
      <c r="I35" s="78">
        <v>0.21</v>
      </c>
      <c r="J35" s="77">
        <f>0</f>
        <v>0</v>
      </c>
      <c r="K35" s="34"/>
      <c r="L35" s="6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62" customFormat="1" ht="14.45" hidden="1" customHeight="1">
      <c r="A36" s="34"/>
      <c r="B36" s="30"/>
      <c r="C36" s="34"/>
      <c r="D36" s="34"/>
      <c r="E36" s="57" t="s">
        <v>44</v>
      </c>
      <c r="F36" s="77">
        <f>ROUND((SUM(BH126:BH230)),2)</f>
        <v>0</v>
      </c>
      <c r="G36" s="34"/>
      <c r="H36" s="34"/>
      <c r="I36" s="78">
        <v>0.12</v>
      </c>
      <c r="J36" s="77">
        <f>0</f>
        <v>0</v>
      </c>
      <c r="K36" s="34"/>
      <c r="L36" s="6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62" customFormat="1" ht="14.45" hidden="1" customHeight="1">
      <c r="A37" s="34"/>
      <c r="B37" s="30"/>
      <c r="C37" s="34"/>
      <c r="D37" s="34"/>
      <c r="E37" s="57" t="s">
        <v>45</v>
      </c>
      <c r="F37" s="77">
        <f>ROUND((SUM(BI126:BI230)),2)</f>
        <v>0</v>
      </c>
      <c r="G37" s="34"/>
      <c r="H37" s="34"/>
      <c r="I37" s="78">
        <v>0</v>
      </c>
      <c r="J37" s="77">
        <f>0</f>
        <v>0</v>
      </c>
      <c r="K37" s="34"/>
      <c r="L37" s="6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62" customFormat="1" ht="6.95" customHeight="1">
      <c r="A38" s="34"/>
      <c r="B38" s="30"/>
      <c r="C38" s="34"/>
      <c r="D38" s="34"/>
      <c r="E38" s="34"/>
      <c r="F38" s="34"/>
      <c r="G38" s="34"/>
      <c r="H38" s="34"/>
      <c r="I38" s="34"/>
      <c r="J38" s="34"/>
      <c r="K38" s="34"/>
      <c r="L38" s="6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62" customFormat="1" ht="25.5" customHeight="1">
      <c r="A39" s="34"/>
      <c r="B39" s="30"/>
      <c r="C39" s="79"/>
      <c r="D39" s="80" t="s">
        <v>46</v>
      </c>
      <c r="E39" s="81"/>
      <c r="F39" s="81"/>
      <c r="G39" s="82" t="s">
        <v>47</v>
      </c>
      <c r="H39" s="83" t="s">
        <v>48</v>
      </c>
      <c r="I39" s="81"/>
      <c r="J39" s="84">
        <f>SUM(J30:J37)</f>
        <v>0</v>
      </c>
      <c r="K39" s="85"/>
      <c r="L39" s="6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62" customFormat="1" ht="14.45" customHeight="1">
      <c r="A40" s="34"/>
      <c r="B40" s="30"/>
      <c r="C40" s="34"/>
      <c r="D40" s="34"/>
      <c r="E40" s="34"/>
      <c r="F40" s="34"/>
      <c r="G40" s="34"/>
      <c r="H40" s="34"/>
      <c r="I40" s="34"/>
      <c r="J40" s="34"/>
      <c r="K40" s="34"/>
      <c r="L40" s="6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4.45" customHeight="1">
      <c r="B41" s="54"/>
      <c r="L41" s="54"/>
    </row>
    <row r="42" spans="1:31" ht="14.45" customHeight="1">
      <c r="B42" s="54"/>
      <c r="L42" s="54"/>
    </row>
    <row r="43" spans="1:31" ht="14.45" customHeight="1">
      <c r="B43" s="54"/>
      <c r="L43" s="54"/>
    </row>
    <row r="44" spans="1:31" ht="14.45" customHeight="1">
      <c r="B44" s="54"/>
      <c r="L44" s="54"/>
    </row>
    <row r="45" spans="1:31" ht="14.45" customHeight="1">
      <c r="B45" s="54"/>
      <c r="L45" s="54"/>
    </row>
    <row r="46" spans="1:31" ht="14.45" customHeight="1">
      <c r="B46" s="54"/>
      <c r="L46" s="54"/>
    </row>
    <row r="47" spans="1:31" ht="14.45" customHeight="1">
      <c r="B47" s="54"/>
      <c r="L47" s="54"/>
    </row>
    <row r="48" spans="1:31" ht="14.45" customHeight="1">
      <c r="B48" s="54"/>
      <c r="L48" s="54"/>
    </row>
    <row r="49" spans="1:31" ht="14.45" customHeight="1">
      <c r="B49" s="54"/>
      <c r="L49" s="54"/>
    </row>
    <row r="50" spans="1:31" s="62" customFormat="1" ht="14.45" customHeight="1">
      <c r="B50" s="61"/>
      <c r="D50" s="86" t="s">
        <v>49</v>
      </c>
      <c r="E50" s="87"/>
      <c r="F50" s="87"/>
      <c r="G50" s="86" t="s">
        <v>50</v>
      </c>
      <c r="H50" s="87"/>
      <c r="I50" s="87"/>
      <c r="J50" s="87"/>
      <c r="K50" s="87"/>
      <c r="L50" s="61"/>
    </row>
    <row r="51" spans="1:31">
      <c r="B51" s="54"/>
      <c r="L51" s="54"/>
    </row>
    <row r="52" spans="1:31">
      <c r="B52" s="54"/>
      <c r="L52" s="54"/>
    </row>
    <row r="53" spans="1:31">
      <c r="B53" s="54"/>
      <c r="L53" s="54"/>
    </row>
    <row r="54" spans="1:31">
      <c r="B54" s="54"/>
      <c r="L54" s="54"/>
    </row>
    <row r="55" spans="1:31">
      <c r="B55" s="54"/>
      <c r="L55" s="54"/>
    </row>
    <row r="56" spans="1:31">
      <c r="B56" s="54"/>
      <c r="L56" s="54"/>
    </row>
    <row r="57" spans="1:31">
      <c r="B57" s="54"/>
      <c r="L57" s="54"/>
    </row>
    <row r="58" spans="1:31">
      <c r="B58" s="54"/>
      <c r="L58" s="54"/>
    </row>
    <row r="59" spans="1:31">
      <c r="B59" s="54"/>
      <c r="L59" s="54"/>
    </row>
    <row r="60" spans="1:31">
      <c r="B60" s="54"/>
      <c r="L60" s="54"/>
    </row>
    <row r="61" spans="1:31" s="62" customFormat="1" ht="12.75">
      <c r="A61" s="34"/>
      <c r="B61" s="30"/>
      <c r="C61" s="34"/>
      <c r="D61" s="88" t="s">
        <v>51</v>
      </c>
      <c r="E61" s="89"/>
      <c r="F61" s="90" t="s">
        <v>52</v>
      </c>
      <c r="G61" s="88" t="s">
        <v>51</v>
      </c>
      <c r="H61" s="89"/>
      <c r="I61" s="89"/>
      <c r="J61" s="91" t="s">
        <v>52</v>
      </c>
      <c r="K61" s="89"/>
      <c r="L61" s="6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54"/>
      <c r="L62" s="54"/>
    </row>
    <row r="63" spans="1:31">
      <c r="B63" s="54"/>
      <c r="L63" s="54"/>
    </row>
    <row r="64" spans="1:31">
      <c r="B64" s="54"/>
      <c r="L64" s="54"/>
    </row>
    <row r="65" spans="1:31" s="62" customFormat="1" ht="12.75">
      <c r="A65" s="34"/>
      <c r="B65" s="30"/>
      <c r="C65" s="34"/>
      <c r="D65" s="86" t="s">
        <v>53</v>
      </c>
      <c r="E65" s="92"/>
      <c r="F65" s="92"/>
      <c r="G65" s="86" t="s">
        <v>54</v>
      </c>
      <c r="H65" s="92"/>
      <c r="I65" s="92"/>
      <c r="J65" s="92"/>
      <c r="K65" s="92"/>
      <c r="L65" s="6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54"/>
      <c r="L66" s="54"/>
    </row>
    <row r="67" spans="1:31">
      <c r="B67" s="54"/>
      <c r="L67" s="54"/>
    </row>
    <row r="68" spans="1:31">
      <c r="B68" s="54"/>
      <c r="L68" s="54"/>
    </row>
    <row r="69" spans="1:31">
      <c r="B69" s="54"/>
      <c r="L69" s="54"/>
    </row>
    <row r="70" spans="1:31">
      <c r="B70" s="54"/>
      <c r="L70" s="54"/>
    </row>
    <row r="71" spans="1:31">
      <c r="B71" s="54"/>
      <c r="L71" s="54"/>
    </row>
    <row r="72" spans="1:31">
      <c r="B72" s="54"/>
      <c r="L72" s="54"/>
    </row>
    <row r="73" spans="1:31">
      <c r="B73" s="54"/>
      <c r="L73" s="54"/>
    </row>
    <row r="74" spans="1:31">
      <c r="B74" s="54"/>
      <c r="L74" s="54"/>
    </row>
    <row r="75" spans="1:31">
      <c r="B75" s="54"/>
      <c r="L75" s="54"/>
    </row>
    <row r="76" spans="1:31" s="62" customFormat="1" ht="12.75">
      <c r="A76" s="34"/>
      <c r="B76" s="30"/>
      <c r="C76" s="34"/>
      <c r="D76" s="88" t="s">
        <v>51</v>
      </c>
      <c r="E76" s="89"/>
      <c r="F76" s="90" t="s">
        <v>52</v>
      </c>
      <c r="G76" s="88" t="s">
        <v>51</v>
      </c>
      <c r="H76" s="89"/>
      <c r="I76" s="89"/>
      <c r="J76" s="91" t="s">
        <v>52</v>
      </c>
      <c r="K76" s="89"/>
      <c r="L76" s="6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62" customFormat="1" ht="14.45" customHeight="1">
      <c r="A77" s="34"/>
      <c r="B77" s="93"/>
      <c r="C77" s="94"/>
      <c r="D77" s="94"/>
      <c r="E77" s="94"/>
      <c r="F77" s="94"/>
      <c r="G77" s="94"/>
      <c r="H77" s="94"/>
      <c r="I77" s="94"/>
      <c r="J77" s="94"/>
      <c r="K77" s="94"/>
      <c r="L77" s="6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62" customFormat="1" ht="6.95" customHeight="1">
      <c r="A81" s="34"/>
      <c r="B81" s="226"/>
      <c r="C81" s="189"/>
      <c r="D81" s="189"/>
      <c r="E81" s="189"/>
      <c r="F81" s="189"/>
      <c r="G81" s="189"/>
      <c r="H81" s="189"/>
      <c r="I81" s="189"/>
      <c r="J81" s="189"/>
      <c r="K81" s="189"/>
      <c r="L81" s="6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62" customFormat="1" ht="24.95" customHeight="1">
      <c r="A82" s="34"/>
      <c r="B82" s="227"/>
      <c r="C82" s="169" t="s">
        <v>112</v>
      </c>
      <c r="D82" s="152"/>
      <c r="E82" s="152"/>
      <c r="F82" s="152"/>
      <c r="G82" s="152"/>
      <c r="H82" s="152"/>
      <c r="I82" s="152"/>
      <c r="J82" s="152"/>
      <c r="K82" s="152"/>
      <c r="L82" s="6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62" customFormat="1" ht="6.95" customHeight="1">
      <c r="A83" s="34"/>
      <c r="B83" s="227"/>
      <c r="C83" s="152"/>
      <c r="D83" s="152"/>
      <c r="E83" s="152"/>
      <c r="F83" s="152"/>
      <c r="G83" s="152"/>
      <c r="H83" s="152"/>
      <c r="I83" s="152"/>
      <c r="J83" s="152"/>
      <c r="K83" s="152"/>
      <c r="L83" s="6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62" customFormat="1" ht="12" customHeight="1">
      <c r="A84" s="34"/>
      <c r="B84" s="227"/>
      <c r="C84" s="153" t="s">
        <v>16</v>
      </c>
      <c r="D84" s="152"/>
      <c r="E84" s="152"/>
      <c r="F84" s="152"/>
      <c r="G84" s="152"/>
      <c r="H84" s="152"/>
      <c r="I84" s="152"/>
      <c r="J84" s="152"/>
      <c r="K84" s="152"/>
      <c r="L84" s="6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62" customFormat="1" ht="26.25" customHeight="1">
      <c r="A85" s="34"/>
      <c r="B85" s="227"/>
      <c r="C85" s="152"/>
      <c r="D85" s="152"/>
      <c r="E85" s="170" t="str">
        <f>E7</f>
        <v>REKONSTRUKCE CHODNÍKU NA UL. VSETÍNSKÁ VE VALAŠSKÉM MEZIŘÍČÍ</v>
      </c>
      <c r="F85" s="171"/>
      <c r="G85" s="171"/>
      <c r="H85" s="171"/>
      <c r="I85" s="152"/>
      <c r="J85" s="152"/>
      <c r="K85" s="152"/>
      <c r="L85" s="6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62" customFormat="1" ht="12" customHeight="1">
      <c r="A86" s="34"/>
      <c r="B86" s="227"/>
      <c r="C86" s="153" t="s">
        <v>108</v>
      </c>
      <c r="D86" s="152"/>
      <c r="E86" s="152"/>
      <c r="F86" s="152"/>
      <c r="G86" s="152"/>
      <c r="H86" s="152"/>
      <c r="I86" s="152"/>
      <c r="J86" s="152"/>
      <c r="K86" s="152"/>
      <c r="L86" s="6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62" customFormat="1" ht="16.5" customHeight="1">
      <c r="A87" s="34"/>
      <c r="B87" s="227"/>
      <c r="C87" s="152"/>
      <c r="D87" s="152"/>
      <c r="E87" s="174" t="str">
        <f>E9</f>
        <v>02 - Oprava chodníku</v>
      </c>
      <c r="F87" s="173"/>
      <c r="G87" s="173"/>
      <c r="H87" s="173"/>
      <c r="I87" s="152"/>
      <c r="J87" s="152"/>
      <c r="K87" s="152"/>
      <c r="L87" s="6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62" customFormat="1" ht="6.95" customHeight="1">
      <c r="A88" s="34"/>
      <c r="B88" s="227"/>
      <c r="C88" s="152"/>
      <c r="D88" s="152"/>
      <c r="E88" s="152"/>
      <c r="F88" s="152"/>
      <c r="G88" s="152"/>
      <c r="H88" s="152"/>
      <c r="I88" s="152"/>
      <c r="J88" s="152"/>
      <c r="K88" s="152"/>
      <c r="L88" s="6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62" customFormat="1" ht="12" customHeight="1">
      <c r="A89" s="34"/>
      <c r="B89" s="227"/>
      <c r="C89" s="153" t="s">
        <v>20</v>
      </c>
      <c r="D89" s="152"/>
      <c r="E89" s="152"/>
      <c r="F89" s="154" t="str">
        <f>F12</f>
        <v>Valašské Meziříčí</v>
      </c>
      <c r="G89" s="152"/>
      <c r="H89" s="152"/>
      <c r="I89" s="153" t="s">
        <v>22</v>
      </c>
      <c r="J89" s="175" t="str">
        <f>IF(J12="","",J12)</f>
        <v>4. 2. 2026</v>
      </c>
      <c r="K89" s="152"/>
      <c r="L89" s="6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62" customFormat="1" ht="6.95" customHeight="1">
      <c r="A90" s="34"/>
      <c r="B90" s="227"/>
      <c r="C90" s="152"/>
      <c r="D90" s="152"/>
      <c r="E90" s="152"/>
      <c r="F90" s="152"/>
      <c r="G90" s="152"/>
      <c r="H90" s="152"/>
      <c r="I90" s="152"/>
      <c r="J90" s="152"/>
      <c r="K90" s="152"/>
      <c r="L90" s="6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62" customFormat="1" ht="40.15" customHeight="1">
      <c r="A91" s="34"/>
      <c r="B91" s="227"/>
      <c r="C91" s="153" t="s">
        <v>24</v>
      </c>
      <c r="D91" s="152"/>
      <c r="E91" s="152"/>
      <c r="F91" s="154" t="str">
        <f>E15</f>
        <v>Město Valašské Meziříčí</v>
      </c>
      <c r="G91" s="152"/>
      <c r="H91" s="152"/>
      <c r="I91" s="153" t="s">
        <v>30</v>
      </c>
      <c r="J91" s="176" t="str">
        <f>E21</f>
        <v>Staveník Petr Poličná 407, 757 01 Valašské Meziříč</v>
      </c>
      <c r="K91" s="152"/>
      <c r="L91" s="6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62" customFormat="1" ht="15.2" customHeight="1">
      <c r="A92" s="34"/>
      <c r="B92" s="227"/>
      <c r="C92" s="153" t="s">
        <v>28</v>
      </c>
      <c r="D92" s="152"/>
      <c r="E92" s="152"/>
      <c r="F92" s="154" t="str">
        <f>IF(E18="","",E18)</f>
        <v>Vyplň údaj</v>
      </c>
      <c r="G92" s="152"/>
      <c r="H92" s="152"/>
      <c r="I92" s="153" t="s">
        <v>33</v>
      </c>
      <c r="J92" s="176" t="str">
        <f>E24</f>
        <v>Fajfrová Irena</v>
      </c>
      <c r="K92" s="152"/>
      <c r="L92" s="6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62" customFormat="1" ht="10.35" customHeight="1">
      <c r="A93" s="34"/>
      <c r="B93" s="227"/>
      <c r="C93" s="152"/>
      <c r="D93" s="152"/>
      <c r="E93" s="152"/>
      <c r="F93" s="152"/>
      <c r="G93" s="152"/>
      <c r="H93" s="152"/>
      <c r="I93" s="152"/>
      <c r="J93" s="152"/>
      <c r="K93" s="152"/>
      <c r="L93" s="6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62" customFormat="1" ht="29.25" customHeight="1">
      <c r="A94" s="34"/>
      <c r="B94" s="227"/>
      <c r="C94" s="177" t="s">
        <v>113</v>
      </c>
      <c r="D94" s="162"/>
      <c r="E94" s="162"/>
      <c r="F94" s="162"/>
      <c r="G94" s="162"/>
      <c r="H94" s="162"/>
      <c r="I94" s="162"/>
      <c r="J94" s="178" t="s">
        <v>114</v>
      </c>
      <c r="K94" s="162"/>
      <c r="L94" s="6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62" customFormat="1" ht="10.35" customHeight="1">
      <c r="A95" s="34"/>
      <c r="B95" s="227"/>
      <c r="C95" s="152"/>
      <c r="D95" s="152"/>
      <c r="E95" s="152"/>
      <c r="F95" s="152"/>
      <c r="G95" s="152"/>
      <c r="H95" s="152"/>
      <c r="I95" s="152"/>
      <c r="J95" s="152"/>
      <c r="K95" s="152"/>
      <c r="L95" s="6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62" customFormat="1" ht="22.9" customHeight="1">
      <c r="A96" s="34"/>
      <c r="B96" s="227"/>
      <c r="C96" s="179" t="s">
        <v>115</v>
      </c>
      <c r="D96" s="152"/>
      <c r="E96" s="152"/>
      <c r="F96" s="152"/>
      <c r="G96" s="152"/>
      <c r="H96" s="152"/>
      <c r="I96" s="152"/>
      <c r="J96" s="157">
        <f>J126</f>
        <v>0</v>
      </c>
      <c r="K96" s="152"/>
      <c r="L96" s="6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50" t="s">
        <v>116</v>
      </c>
    </row>
    <row r="97" spans="1:31" s="97" customFormat="1" ht="24.95" customHeight="1">
      <c r="B97" s="228"/>
      <c r="C97" s="180"/>
      <c r="D97" s="181" t="s">
        <v>117</v>
      </c>
      <c r="E97" s="182"/>
      <c r="F97" s="182"/>
      <c r="G97" s="182"/>
      <c r="H97" s="182"/>
      <c r="I97" s="182"/>
      <c r="J97" s="183">
        <f>J127</f>
        <v>0</v>
      </c>
      <c r="K97" s="180"/>
      <c r="L97" s="98"/>
    </row>
    <row r="98" spans="1:31" s="99" customFormat="1" ht="19.899999999999999" customHeight="1">
      <c r="B98" s="229"/>
      <c r="C98" s="184"/>
      <c r="D98" s="185" t="s">
        <v>118</v>
      </c>
      <c r="E98" s="186"/>
      <c r="F98" s="186"/>
      <c r="G98" s="186"/>
      <c r="H98" s="186"/>
      <c r="I98" s="186"/>
      <c r="J98" s="187">
        <f>J128</f>
        <v>0</v>
      </c>
      <c r="K98" s="184"/>
      <c r="L98" s="100"/>
    </row>
    <row r="99" spans="1:31" s="99" customFormat="1" ht="19.899999999999999" customHeight="1">
      <c r="B99" s="229"/>
      <c r="C99" s="184"/>
      <c r="D99" s="185" t="s">
        <v>119</v>
      </c>
      <c r="E99" s="186"/>
      <c r="F99" s="186"/>
      <c r="G99" s="186"/>
      <c r="H99" s="186"/>
      <c r="I99" s="186"/>
      <c r="J99" s="187">
        <f>J165</f>
        <v>0</v>
      </c>
      <c r="K99" s="184"/>
      <c r="L99" s="100"/>
    </row>
    <row r="100" spans="1:31" s="99" customFormat="1" ht="19.899999999999999" customHeight="1">
      <c r="B100" s="229"/>
      <c r="C100" s="184"/>
      <c r="D100" s="185" t="s">
        <v>121</v>
      </c>
      <c r="E100" s="186"/>
      <c r="F100" s="186"/>
      <c r="G100" s="186"/>
      <c r="H100" s="186"/>
      <c r="I100" s="186"/>
      <c r="J100" s="187">
        <f>J183</f>
        <v>0</v>
      </c>
      <c r="K100" s="184"/>
      <c r="L100" s="100"/>
    </row>
    <row r="101" spans="1:31" s="99" customFormat="1" ht="19.899999999999999" customHeight="1">
      <c r="B101" s="229"/>
      <c r="C101" s="184"/>
      <c r="D101" s="185" t="s">
        <v>122</v>
      </c>
      <c r="E101" s="186"/>
      <c r="F101" s="186"/>
      <c r="G101" s="186"/>
      <c r="H101" s="186"/>
      <c r="I101" s="186"/>
      <c r="J101" s="187">
        <f>J198</f>
        <v>0</v>
      </c>
      <c r="K101" s="184"/>
      <c r="L101" s="100"/>
    </row>
    <row r="102" spans="1:31" s="99" customFormat="1" ht="19.899999999999999" customHeight="1">
      <c r="B102" s="229"/>
      <c r="C102" s="184"/>
      <c r="D102" s="185" t="s">
        <v>123</v>
      </c>
      <c r="E102" s="186"/>
      <c r="F102" s="186"/>
      <c r="G102" s="186"/>
      <c r="H102" s="186"/>
      <c r="I102" s="186"/>
      <c r="J102" s="187">
        <f>J218</f>
        <v>0</v>
      </c>
      <c r="K102" s="184"/>
      <c r="L102" s="100"/>
    </row>
    <row r="103" spans="1:31" s="97" customFormat="1" ht="24.95" customHeight="1">
      <c r="B103" s="228"/>
      <c r="C103" s="180"/>
      <c r="D103" s="181" t="s">
        <v>449</v>
      </c>
      <c r="E103" s="182"/>
      <c r="F103" s="182"/>
      <c r="G103" s="182"/>
      <c r="H103" s="182"/>
      <c r="I103" s="182"/>
      <c r="J103" s="183">
        <f>J221</f>
        <v>0</v>
      </c>
      <c r="K103" s="180"/>
      <c r="L103" s="98"/>
    </row>
    <row r="104" spans="1:31" s="99" customFormat="1" ht="19.899999999999999" customHeight="1">
      <c r="B104" s="229"/>
      <c r="C104" s="184"/>
      <c r="D104" s="185" t="s">
        <v>450</v>
      </c>
      <c r="E104" s="186"/>
      <c r="F104" s="186"/>
      <c r="G104" s="186"/>
      <c r="H104" s="186"/>
      <c r="I104" s="186"/>
      <c r="J104" s="187">
        <f>J222</f>
        <v>0</v>
      </c>
      <c r="K104" s="184"/>
      <c r="L104" s="100"/>
    </row>
    <row r="105" spans="1:31" s="97" customFormat="1" ht="24.95" customHeight="1">
      <c r="B105" s="228"/>
      <c r="C105" s="180"/>
      <c r="D105" s="181" t="s">
        <v>650</v>
      </c>
      <c r="E105" s="182"/>
      <c r="F105" s="182"/>
      <c r="G105" s="182"/>
      <c r="H105" s="182"/>
      <c r="I105" s="182"/>
      <c r="J105" s="183">
        <f>J227</f>
        <v>0</v>
      </c>
      <c r="K105" s="180"/>
      <c r="L105" s="98"/>
    </row>
    <row r="106" spans="1:31" s="99" customFormat="1" ht="19.899999999999999" customHeight="1">
      <c r="B106" s="229"/>
      <c r="C106" s="184"/>
      <c r="D106" s="185" t="s">
        <v>651</v>
      </c>
      <c r="E106" s="186"/>
      <c r="F106" s="186"/>
      <c r="G106" s="186"/>
      <c r="H106" s="186"/>
      <c r="I106" s="186"/>
      <c r="J106" s="187">
        <f>J228</f>
        <v>0</v>
      </c>
      <c r="K106" s="184"/>
      <c r="L106" s="100"/>
    </row>
    <row r="107" spans="1:31" s="62" customFormat="1" ht="21.95" customHeight="1">
      <c r="A107" s="34"/>
      <c r="B107" s="227"/>
      <c r="C107" s="152"/>
      <c r="D107" s="152"/>
      <c r="E107" s="152"/>
      <c r="F107" s="152"/>
      <c r="G107" s="152"/>
      <c r="H107" s="152"/>
      <c r="I107" s="152"/>
      <c r="J107" s="152"/>
      <c r="K107" s="152"/>
      <c r="L107" s="6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62" customFormat="1" ht="6.95" customHeight="1">
      <c r="A108" s="34"/>
      <c r="B108" s="230"/>
      <c r="C108" s="188"/>
      <c r="D108" s="188"/>
      <c r="E108" s="188"/>
      <c r="F108" s="188"/>
      <c r="G108" s="188"/>
      <c r="H108" s="188"/>
      <c r="I108" s="188"/>
      <c r="J108" s="188"/>
      <c r="K108" s="188"/>
      <c r="L108" s="6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>
      <c r="B109" s="172"/>
      <c r="C109" s="172"/>
      <c r="D109" s="172"/>
      <c r="E109" s="172"/>
      <c r="F109" s="172"/>
      <c r="G109" s="172"/>
      <c r="H109" s="172"/>
      <c r="I109" s="172"/>
      <c r="J109" s="172"/>
      <c r="K109" s="172"/>
    </row>
    <row r="110" spans="1:31">
      <c r="B110" s="172"/>
      <c r="C110" s="172"/>
      <c r="D110" s="172"/>
      <c r="E110" s="172"/>
      <c r="F110" s="172"/>
      <c r="G110" s="172"/>
      <c r="H110" s="172"/>
      <c r="I110" s="172"/>
      <c r="J110" s="172"/>
      <c r="K110" s="172"/>
    </row>
    <row r="111" spans="1:31">
      <c r="B111" s="172"/>
      <c r="C111" s="172"/>
      <c r="D111" s="172"/>
      <c r="E111" s="172"/>
      <c r="F111" s="172"/>
      <c r="G111" s="172"/>
      <c r="H111" s="172"/>
      <c r="I111" s="172"/>
      <c r="J111" s="172"/>
      <c r="K111" s="172"/>
    </row>
    <row r="112" spans="1:31" s="62" customFormat="1" ht="6.95" customHeight="1">
      <c r="A112" s="34"/>
      <c r="B112" s="226"/>
      <c r="C112" s="189"/>
      <c r="D112" s="189"/>
      <c r="E112" s="189"/>
      <c r="F112" s="189"/>
      <c r="G112" s="189"/>
      <c r="H112" s="189"/>
      <c r="I112" s="189"/>
      <c r="J112" s="189"/>
      <c r="K112" s="189"/>
      <c r="L112" s="6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62" customFormat="1" ht="24.95" customHeight="1">
      <c r="A113" s="34"/>
      <c r="B113" s="227"/>
      <c r="C113" s="169" t="s">
        <v>124</v>
      </c>
      <c r="D113" s="152"/>
      <c r="E113" s="152"/>
      <c r="F113" s="152"/>
      <c r="G113" s="152"/>
      <c r="H113" s="152"/>
      <c r="I113" s="152"/>
      <c r="J113" s="152"/>
      <c r="K113" s="152"/>
      <c r="L113" s="6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62" customFormat="1" ht="6.95" customHeight="1">
      <c r="A114" s="34"/>
      <c r="B114" s="227"/>
      <c r="C114" s="152"/>
      <c r="D114" s="152"/>
      <c r="E114" s="152"/>
      <c r="F114" s="152"/>
      <c r="G114" s="152"/>
      <c r="H114" s="152"/>
      <c r="I114" s="152"/>
      <c r="J114" s="152"/>
      <c r="K114" s="152"/>
      <c r="L114" s="6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62" customFormat="1" ht="12" customHeight="1">
      <c r="A115" s="34"/>
      <c r="B115" s="227"/>
      <c r="C115" s="153" t="s">
        <v>16</v>
      </c>
      <c r="D115" s="152"/>
      <c r="E115" s="152"/>
      <c r="F115" s="152"/>
      <c r="G115" s="152"/>
      <c r="H115" s="152"/>
      <c r="I115" s="152"/>
      <c r="J115" s="152"/>
      <c r="K115" s="152"/>
      <c r="L115" s="6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62" customFormat="1" ht="26.25" customHeight="1">
      <c r="A116" s="34"/>
      <c r="B116" s="227"/>
      <c r="C116" s="152"/>
      <c r="D116" s="152"/>
      <c r="E116" s="170" t="str">
        <f>E7</f>
        <v>REKONSTRUKCE CHODNÍKU NA UL. VSETÍNSKÁ VE VALAŠSKÉM MEZIŘÍČÍ</v>
      </c>
      <c r="F116" s="171"/>
      <c r="G116" s="171"/>
      <c r="H116" s="171"/>
      <c r="I116" s="152"/>
      <c r="J116" s="152"/>
      <c r="K116" s="152"/>
      <c r="L116" s="6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62" customFormat="1" ht="12" customHeight="1">
      <c r="A117" s="34"/>
      <c r="B117" s="227"/>
      <c r="C117" s="153" t="s">
        <v>108</v>
      </c>
      <c r="D117" s="152"/>
      <c r="E117" s="152"/>
      <c r="F117" s="152"/>
      <c r="G117" s="152"/>
      <c r="H117" s="152"/>
      <c r="I117" s="152"/>
      <c r="J117" s="152"/>
      <c r="K117" s="152"/>
      <c r="L117" s="6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62" customFormat="1" ht="16.5" customHeight="1">
      <c r="A118" s="34"/>
      <c r="B118" s="227"/>
      <c r="C118" s="152"/>
      <c r="D118" s="152"/>
      <c r="E118" s="174" t="str">
        <f>E9</f>
        <v>02 - Oprava chodníku</v>
      </c>
      <c r="F118" s="173"/>
      <c r="G118" s="173"/>
      <c r="H118" s="173"/>
      <c r="I118" s="152"/>
      <c r="J118" s="152"/>
      <c r="K118" s="152"/>
      <c r="L118" s="6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62" customFormat="1" ht="6.95" customHeight="1">
      <c r="A119" s="34"/>
      <c r="B119" s="227"/>
      <c r="C119" s="152"/>
      <c r="D119" s="152"/>
      <c r="E119" s="152"/>
      <c r="F119" s="152"/>
      <c r="G119" s="152"/>
      <c r="H119" s="152"/>
      <c r="I119" s="152"/>
      <c r="J119" s="152"/>
      <c r="K119" s="152"/>
      <c r="L119" s="6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62" customFormat="1" ht="12" customHeight="1">
      <c r="A120" s="34"/>
      <c r="B120" s="227"/>
      <c r="C120" s="153" t="s">
        <v>20</v>
      </c>
      <c r="D120" s="152"/>
      <c r="E120" s="152"/>
      <c r="F120" s="154" t="str">
        <f>F12</f>
        <v>Valašské Meziříčí</v>
      </c>
      <c r="G120" s="152"/>
      <c r="H120" s="152"/>
      <c r="I120" s="153" t="s">
        <v>22</v>
      </c>
      <c r="J120" s="175" t="str">
        <f>IF(J12="","",J12)</f>
        <v>4. 2. 2026</v>
      </c>
      <c r="K120" s="152"/>
      <c r="L120" s="6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62" customFormat="1" ht="6.95" customHeight="1">
      <c r="A121" s="34"/>
      <c r="B121" s="227"/>
      <c r="C121" s="152"/>
      <c r="D121" s="152"/>
      <c r="E121" s="152"/>
      <c r="F121" s="152"/>
      <c r="G121" s="152"/>
      <c r="H121" s="152"/>
      <c r="I121" s="152"/>
      <c r="J121" s="152"/>
      <c r="K121" s="152"/>
      <c r="L121" s="6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62" customFormat="1" ht="40.15" customHeight="1">
      <c r="A122" s="34"/>
      <c r="B122" s="227"/>
      <c r="C122" s="153" t="s">
        <v>24</v>
      </c>
      <c r="D122" s="152"/>
      <c r="E122" s="152"/>
      <c r="F122" s="154" t="str">
        <f>E15</f>
        <v>Město Valašské Meziříčí</v>
      </c>
      <c r="G122" s="152"/>
      <c r="H122" s="152"/>
      <c r="I122" s="153" t="s">
        <v>30</v>
      </c>
      <c r="J122" s="176" t="str">
        <f>E21</f>
        <v>Staveník Petr Poličná 407, 757 01 Valašské Meziříč</v>
      </c>
      <c r="K122" s="152"/>
      <c r="L122" s="6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62" customFormat="1" ht="15.2" customHeight="1">
      <c r="A123" s="34"/>
      <c r="B123" s="227"/>
      <c r="C123" s="153" t="s">
        <v>28</v>
      </c>
      <c r="D123" s="152"/>
      <c r="E123" s="152"/>
      <c r="F123" s="154" t="str">
        <f>IF(E18="","",E18)</f>
        <v>Vyplň údaj</v>
      </c>
      <c r="G123" s="152"/>
      <c r="H123" s="152"/>
      <c r="I123" s="153" t="s">
        <v>33</v>
      </c>
      <c r="J123" s="176" t="str">
        <f>E24</f>
        <v>Fajfrová Irena</v>
      </c>
      <c r="K123" s="152"/>
      <c r="L123" s="6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62" customFormat="1" ht="10.35" customHeight="1">
      <c r="A124" s="34"/>
      <c r="B124" s="227"/>
      <c r="C124" s="152"/>
      <c r="D124" s="152"/>
      <c r="E124" s="152"/>
      <c r="F124" s="152"/>
      <c r="G124" s="152"/>
      <c r="H124" s="152"/>
      <c r="I124" s="152"/>
      <c r="J124" s="152"/>
      <c r="K124" s="152"/>
      <c r="L124" s="6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07" customFormat="1" ht="29.25" customHeight="1">
      <c r="A125" s="101"/>
      <c r="B125" s="231"/>
      <c r="C125" s="190" t="s">
        <v>125</v>
      </c>
      <c r="D125" s="191" t="s">
        <v>61</v>
      </c>
      <c r="E125" s="191" t="s">
        <v>57</v>
      </c>
      <c r="F125" s="191" t="s">
        <v>58</v>
      </c>
      <c r="G125" s="191" t="s">
        <v>126</v>
      </c>
      <c r="H125" s="191" t="s">
        <v>127</v>
      </c>
      <c r="I125" s="191" t="s">
        <v>128</v>
      </c>
      <c r="J125" s="191" t="s">
        <v>114</v>
      </c>
      <c r="K125" s="192" t="s">
        <v>129</v>
      </c>
      <c r="L125" s="103"/>
      <c r="M125" s="104" t="s">
        <v>1</v>
      </c>
      <c r="N125" s="105" t="s">
        <v>40</v>
      </c>
      <c r="O125" s="105" t="s">
        <v>130</v>
      </c>
      <c r="P125" s="105" t="s">
        <v>131</v>
      </c>
      <c r="Q125" s="105" t="s">
        <v>132</v>
      </c>
      <c r="R125" s="105" t="s">
        <v>133</v>
      </c>
      <c r="S125" s="105" t="s">
        <v>134</v>
      </c>
      <c r="T125" s="106" t="s">
        <v>135</v>
      </c>
      <c r="U125" s="101"/>
      <c r="V125" s="101"/>
      <c r="W125" s="101"/>
      <c r="X125" s="101"/>
      <c r="Y125" s="101"/>
      <c r="Z125" s="101"/>
      <c r="AA125" s="101"/>
      <c r="AB125" s="101"/>
      <c r="AC125" s="101"/>
      <c r="AD125" s="101"/>
      <c r="AE125" s="101"/>
    </row>
    <row r="126" spans="1:63" s="62" customFormat="1" ht="22.9" customHeight="1">
      <c r="A126" s="34"/>
      <c r="B126" s="227"/>
      <c r="C126" s="193" t="s">
        <v>136</v>
      </c>
      <c r="D126" s="152"/>
      <c r="E126" s="152"/>
      <c r="F126" s="152"/>
      <c r="G126" s="152"/>
      <c r="H126" s="152"/>
      <c r="I126" s="152"/>
      <c r="J126" s="194">
        <f>BK126</f>
        <v>0</v>
      </c>
      <c r="K126" s="152"/>
      <c r="L126" s="30"/>
      <c r="M126" s="109"/>
      <c r="N126" s="110"/>
      <c r="O126" s="72"/>
      <c r="P126" s="111">
        <f>P127+P221+P227</f>
        <v>0</v>
      </c>
      <c r="Q126" s="72"/>
      <c r="R126" s="111">
        <f>R127+R221+R227</f>
        <v>400.78678180000003</v>
      </c>
      <c r="S126" s="72"/>
      <c r="T126" s="112">
        <f>T127+T221+T227</f>
        <v>326.86500000000001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50" t="s">
        <v>75</v>
      </c>
      <c r="AU126" s="50" t="s">
        <v>116</v>
      </c>
      <c r="BK126" s="113">
        <f>BK127+BK221+BK227</f>
        <v>0</v>
      </c>
    </row>
    <row r="127" spans="1:63" s="31" customFormat="1" ht="25.9" customHeight="1">
      <c r="B127" s="232"/>
      <c r="C127" s="195"/>
      <c r="D127" s="196" t="s">
        <v>75</v>
      </c>
      <c r="E127" s="197" t="s">
        <v>137</v>
      </c>
      <c r="F127" s="197" t="s">
        <v>138</v>
      </c>
      <c r="G127" s="195"/>
      <c r="H127" s="195"/>
      <c r="I127" s="195"/>
      <c r="J127" s="198">
        <f>BK127</f>
        <v>0</v>
      </c>
      <c r="K127" s="195"/>
      <c r="L127" s="114"/>
      <c r="M127" s="116"/>
      <c r="N127" s="117"/>
      <c r="O127" s="117"/>
      <c r="P127" s="118">
        <f>P128+P165+P183+P198+P218</f>
        <v>0</v>
      </c>
      <c r="Q127" s="117"/>
      <c r="R127" s="118">
        <f>R128+R165+R183+R198+R218</f>
        <v>400.78678180000003</v>
      </c>
      <c r="S127" s="117"/>
      <c r="T127" s="119">
        <f>T128+T165+T183+T198+T218</f>
        <v>326.86500000000001</v>
      </c>
      <c r="AR127" s="115" t="s">
        <v>83</v>
      </c>
      <c r="AT127" s="120" t="s">
        <v>75</v>
      </c>
      <c r="AU127" s="120" t="s">
        <v>76</v>
      </c>
      <c r="AY127" s="115" t="s">
        <v>139</v>
      </c>
      <c r="BK127" s="121">
        <f>BK128+BK165+BK183+BK198+BK218</f>
        <v>0</v>
      </c>
    </row>
    <row r="128" spans="1:63" s="31" customFormat="1" ht="22.9" customHeight="1">
      <c r="B128" s="232"/>
      <c r="C128" s="195"/>
      <c r="D128" s="196" t="s">
        <v>75</v>
      </c>
      <c r="E128" s="199" t="s">
        <v>83</v>
      </c>
      <c r="F128" s="199" t="s">
        <v>140</v>
      </c>
      <c r="G128" s="195"/>
      <c r="H128" s="195"/>
      <c r="I128" s="195"/>
      <c r="J128" s="200">
        <f>BK128</f>
        <v>0</v>
      </c>
      <c r="K128" s="195"/>
      <c r="L128" s="114"/>
      <c r="M128" s="116"/>
      <c r="N128" s="117"/>
      <c r="O128" s="117"/>
      <c r="P128" s="118">
        <f>SUM(P129:P164)</f>
        <v>0</v>
      </c>
      <c r="Q128" s="117"/>
      <c r="R128" s="118">
        <f>SUM(R129:R164)</f>
        <v>0.12895999999999999</v>
      </c>
      <c r="S128" s="117"/>
      <c r="T128" s="119">
        <f>SUM(T129:T164)</f>
        <v>326.86500000000001</v>
      </c>
      <c r="AR128" s="115" t="s">
        <v>83</v>
      </c>
      <c r="AT128" s="120" t="s">
        <v>75</v>
      </c>
      <c r="AU128" s="120" t="s">
        <v>83</v>
      </c>
      <c r="AY128" s="115" t="s">
        <v>139</v>
      </c>
      <c r="BK128" s="121">
        <f>SUM(BK129:BK164)</f>
        <v>0</v>
      </c>
    </row>
    <row r="129" spans="1:65" s="62" customFormat="1" ht="24.2" customHeight="1">
      <c r="A129" s="34"/>
      <c r="B129" s="30"/>
      <c r="C129" s="201" t="s">
        <v>83</v>
      </c>
      <c r="D129" s="201" t="s">
        <v>141</v>
      </c>
      <c r="E129" s="202" t="s">
        <v>162</v>
      </c>
      <c r="F129" s="203" t="s">
        <v>163</v>
      </c>
      <c r="G129" s="204" t="s">
        <v>144</v>
      </c>
      <c r="H129" s="205">
        <v>445</v>
      </c>
      <c r="I129" s="32"/>
      <c r="J129" s="224">
        <f>ROUND(I129*H129,2)</f>
        <v>0</v>
      </c>
      <c r="K129" s="203" t="s">
        <v>145</v>
      </c>
      <c r="L129" s="30"/>
      <c r="M129" s="33" t="s">
        <v>1</v>
      </c>
      <c r="N129" s="122" t="s">
        <v>41</v>
      </c>
      <c r="O129" s="123"/>
      <c r="P129" s="124">
        <f>O129*H129</f>
        <v>0</v>
      </c>
      <c r="Q129" s="124">
        <v>0</v>
      </c>
      <c r="R129" s="124">
        <f>Q129*H129</f>
        <v>0</v>
      </c>
      <c r="S129" s="124">
        <v>0.26</v>
      </c>
      <c r="T129" s="125">
        <f>S129*H129</f>
        <v>115.7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26" t="s">
        <v>146</v>
      </c>
      <c r="AT129" s="126" t="s">
        <v>141</v>
      </c>
      <c r="AU129" s="126" t="s">
        <v>85</v>
      </c>
      <c r="AY129" s="50" t="s">
        <v>139</v>
      </c>
      <c r="BE129" s="127">
        <f>IF(N129="základní",J129,0)</f>
        <v>0</v>
      </c>
      <c r="BF129" s="127">
        <f>IF(N129="snížená",J129,0)</f>
        <v>0</v>
      </c>
      <c r="BG129" s="127">
        <f>IF(N129="zákl. přenesená",J129,0)</f>
        <v>0</v>
      </c>
      <c r="BH129" s="127">
        <f>IF(N129="sníž. přenesená",J129,0)</f>
        <v>0</v>
      </c>
      <c r="BI129" s="127">
        <f>IF(N129="nulová",J129,0)</f>
        <v>0</v>
      </c>
      <c r="BJ129" s="50" t="s">
        <v>83</v>
      </c>
      <c r="BK129" s="127">
        <f>ROUND(I129*H129,2)</f>
        <v>0</v>
      </c>
      <c r="BL129" s="50" t="s">
        <v>146</v>
      </c>
      <c r="BM129" s="126" t="s">
        <v>652</v>
      </c>
    </row>
    <row r="130" spans="1:65" s="62" customFormat="1" ht="39">
      <c r="A130" s="34"/>
      <c r="B130" s="30"/>
      <c r="C130" s="152"/>
      <c r="D130" s="206" t="s">
        <v>148</v>
      </c>
      <c r="E130" s="152"/>
      <c r="F130" s="207" t="s">
        <v>165</v>
      </c>
      <c r="G130" s="152"/>
      <c r="H130" s="152"/>
      <c r="I130" s="34"/>
      <c r="J130" s="152"/>
      <c r="K130" s="152"/>
      <c r="L130" s="30"/>
      <c r="M130" s="128"/>
      <c r="N130" s="129"/>
      <c r="O130" s="123"/>
      <c r="P130" s="123"/>
      <c r="Q130" s="123"/>
      <c r="R130" s="123"/>
      <c r="S130" s="123"/>
      <c r="T130" s="13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50" t="s">
        <v>148</v>
      </c>
      <c r="AU130" s="50" t="s">
        <v>85</v>
      </c>
    </row>
    <row r="131" spans="1:65" s="62" customFormat="1" ht="24.2" customHeight="1">
      <c r="A131" s="34"/>
      <c r="B131" s="30"/>
      <c r="C131" s="201" t="s">
        <v>85</v>
      </c>
      <c r="D131" s="201" t="s">
        <v>141</v>
      </c>
      <c r="E131" s="202" t="s">
        <v>653</v>
      </c>
      <c r="F131" s="203" t="s">
        <v>654</v>
      </c>
      <c r="G131" s="204" t="s">
        <v>144</v>
      </c>
      <c r="H131" s="205">
        <v>445</v>
      </c>
      <c r="I131" s="32"/>
      <c r="J131" s="224">
        <f>ROUND(I131*H131,2)</f>
        <v>0</v>
      </c>
      <c r="K131" s="203" t="s">
        <v>145</v>
      </c>
      <c r="L131" s="30"/>
      <c r="M131" s="33" t="s">
        <v>1</v>
      </c>
      <c r="N131" s="122" t="s">
        <v>41</v>
      </c>
      <c r="O131" s="123"/>
      <c r="P131" s="124">
        <f>O131*H131</f>
        <v>0</v>
      </c>
      <c r="Q131" s="124">
        <v>0</v>
      </c>
      <c r="R131" s="124">
        <f>Q131*H131</f>
        <v>0</v>
      </c>
      <c r="S131" s="124">
        <v>0.28999999999999998</v>
      </c>
      <c r="T131" s="125">
        <f>S131*H131</f>
        <v>129.04999999999998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26" t="s">
        <v>146</v>
      </c>
      <c r="AT131" s="126" t="s">
        <v>141</v>
      </c>
      <c r="AU131" s="126" t="s">
        <v>85</v>
      </c>
      <c r="AY131" s="50" t="s">
        <v>139</v>
      </c>
      <c r="BE131" s="127">
        <f>IF(N131="základní",J131,0)</f>
        <v>0</v>
      </c>
      <c r="BF131" s="127">
        <f>IF(N131="snížená",J131,0)</f>
        <v>0</v>
      </c>
      <c r="BG131" s="127">
        <f>IF(N131="zákl. přenesená",J131,0)</f>
        <v>0</v>
      </c>
      <c r="BH131" s="127">
        <f>IF(N131="sníž. přenesená",J131,0)</f>
        <v>0</v>
      </c>
      <c r="BI131" s="127">
        <f>IF(N131="nulová",J131,0)</f>
        <v>0</v>
      </c>
      <c r="BJ131" s="50" t="s">
        <v>83</v>
      </c>
      <c r="BK131" s="127">
        <f>ROUND(I131*H131,2)</f>
        <v>0</v>
      </c>
      <c r="BL131" s="50" t="s">
        <v>146</v>
      </c>
      <c r="BM131" s="126" t="s">
        <v>655</v>
      </c>
    </row>
    <row r="132" spans="1:65" s="62" customFormat="1" ht="39">
      <c r="A132" s="34"/>
      <c r="B132" s="30"/>
      <c r="C132" s="152"/>
      <c r="D132" s="206" t="s">
        <v>148</v>
      </c>
      <c r="E132" s="152"/>
      <c r="F132" s="207" t="s">
        <v>656</v>
      </c>
      <c r="G132" s="152"/>
      <c r="H132" s="152"/>
      <c r="I132" s="34"/>
      <c r="J132" s="152"/>
      <c r="K132" s="152"/>
      <c r="L132" s="30"/>
      <c r="M132" s="128"/>
      <c r="N132" s="129"/>
      <c r="O132" s="123"/>
      <c r="P132" s="123"/>
      <c r="Q132" s="123"/>
      <c r="R132" s="123"/>
      <c r="S132" s="123"/>
      <c r="T132" s="13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50" t="s">
        <v>148</v>
      </c>
      <c r="AU132" s="50" t="s">
        <v>85</v>
      </c>
    </row>
    <row r="133" spans="1:65" s="62" customFormat="1" ht="33" customHeight="1">
      <c r="A133" s="34"/>
      <c r="B133" s="30"/>
      <c r="C133" s="201" t="s">
        <v>156</v>
      </c>
      <c r="D133" s="201" t="s">
        <v>141</v>
      </c>
      <c r="E133" s="202" t="s">
        <v>657</v>
      </c>
      <c r="F133" s="203" t="s">
        <v>658</v>
      </c>
      <c r="G133" s="204" t="s">
        <v>144</v>
      </c>
      <c r="H133" s="205">
        <v>35</v>
      </c>
      <c r="I133" s="32"/>
      <c r="J133" s="224">
        <f>ROUND(I133*H133,2)</f>
        <v>0</v>
      </c>
      <c r="K133" s="203" t="s">
        <v>145</v>
      </c>
      <c r="L133" s="30"/>
      <c r="M133" s="33" t="s">
        <v>1</v>
      </c>
      <c r="N133" s="122" t="s">
        <v>41</v>
      </c>
      <c r="O133" s="123"/>
      <c r="P133" s="124">
        <f>O133*H133</f>
        <v>0</v>
      </c>
      <c r="Q133" s="124">
        <v>0</v>
      </c>
      <c r="R133" s="124">
        <f>Q133*H133</f>
        <v>0</v>
      </c>
      <c r="S133" s="124">
        <v>0.63</v>
      </c>
      <c r="T133" s="125">
        <f>S133*H133</f>
        <v>22.05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26" t="s">
        <v>146</v>
      </c>
      <c r="AT133" s="126" t="s">
        <v>141</v>
      </c>
      <c r="AU133" s="126" t="s">
        <v>85</v>
      </c>
      <c r="AY133" s="50" t="s">
        <v>139</v>
      </c>
      <c r="BE133" s="127">
        <f>IF(N133="základní",J133,0)</f>
        <v>0</v>
      </c>
      <c r="BF133" s="127">
        <f>IF(N133="snížená",J133,0)</f>
        <v>0</v>
      </c>
      <c r="BG133" s="127">
        <f>IF(N133="zákl. přenesená",J133,0)</f>
        <v>0</v>
      </c>
      <c r="BH133" s="127">
        <f>IF(N133="sníž. přenesená",J133,0)</f>
        <v>0</v>
      </c>
      <c r="BI133" s="127">
        <f>IF(N133="nulová",J133,0)</f>
        <v>0</v>
      </c>
      <c r="BJ133" s="50" t="s">
        <v>83</v>
      </c>
      <c r="BK133" s="127">
        <f>ROUND(I133*H133,2)</f>
        <v>0</v>
      </c>
      <c r="BL133" s="50" t="s">
        <v>146</v>
      </c>
      <c r="BM133" s="126" t="s">
        <v>659</v>
      </c>
    </row>
    <row r="134" spans="1:65" s="62" customFormat="1" ht="39">
      <c r="A134" s="34"/>
      <c r="B134" s="30"/>
      <c r="C134" s="152"/>
      <c r="D134" s="206" t="s">
        <v>148</v>
      </c>
      <c r="E134" s="152"/>
      <c r="F134" s="207" t="s">
        <v>660</v>
      </c>
      <c r="G134" s="152"/>
      <c r="H134" s="152"/>
      <c r="I134" s="34"/>
      <c r="J134" s="152"/>
      <c r="K134" s="152"/>
      <c r="L134" s="30"/>
      <c r="M134" s="128"/>
      <c r="N134" s="129"/>
      <c r="O134" s="123"/>
      <c r="P134" s="123"/>
      <c r="Q134" s="123"/>
      <c r="R134" s="123"/>
      <c r="S134" s="123"/>
      <c r="T134" s="13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50" t="s">
        <v>148</v>
      </c>
      <c r="AU134" s="50" t="s">
        <v>85</v>
      </c>
    </row>
    <row r="135" spans="1:65" s="62" customFormat="1" ht="16.5" customHeight="1">
      <c r="A135" s="34"/>
      <c r="B135" s="30"/>
      <c r="C135" s="201" t="s">
        <v>146</v>
      </c>
      <c r="D135" s="201" t="s">
        <v>141</v>
      </c>
      <c r="E135" s="202" t="s">
        <v>186</v>
      </c>
      <c r="F135" s="203" t="s">
        <v>187</v>
      </c>
      <c r="G135" s="204" t="s">
        <v>188</v>
      </c>
      <c r="H135" s="205">
        <v>293</v>
      </c>
      <c r="I135" s="32"/>
      <c r="J135" s="224">
        <f>ROUND(I135*H135,2)</f>
        <v>0</v>
      </c>
      <c r="K135" s="203" t="s">
        <v>145</v>
      </c>
      <c r="L135" s="30"/>
      <c r="M135" s="33" t="s">
        <v>1</v>
      </c>
      <c r="N135" s="122" t="s">
        <v>41</v>
      </c>
      <c r="O135" s="123"/>
      <c r="P135" s="124">
        <f>O135*H135</f>
        <v>0</v>
      </c>
      <c r="Q135" s="124">
        <v>0</v>
      </c>
      <c r="R135" s="124">
        <f>Q135*H135</f>
        <v>0</v>
      </c>
      <c r="S135" s="124">
        <v>0.20499999999999999</v>
      </c>
      <c r="T135" s="125">
        <f>S135*H135</f>
        <v>60.064999999999998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26" t="s">
        <v>146</v>
      </c>
      <c r="AT135" s="126" t="s">
        <v>141</v>
      </c>
      <c r="AU135" s="126" t="s">
        <v>85</v>
      </c>
      <c r="AY135" s="50" t="s">
        <v>139</v>
      </c>
      <c r="BE135" s="127">
        <f>IF(N135="základní",J135,0)</f>
        <v>0</v>
      </c>
      <c r="BF135" s="127">
        <f>IF(N135="snížená",J135,0)</f>
        <v>0</v>
      </c>
      <c r="BG135" s="127">
        <f>IF(N135="zákl. přenesená",J135,0)</f>
        <v>0</v>
      </c>
      <c r="BH135" s="127">
        <f>IF(N135="sníž. přenesená",J135,0)</f>
        <v>0</v>
      </c>
      <c r="BI135" s="127">
        <f>IF(N135="nulová",J135,0)</f>
        <v>0</v>
      </c>
      <c r="BJ135" s="50" t="s">
        <v>83</v>
      </c>
      <c r="BK135" s="127">
        <f>ROUND(I135*H135,2)</f>
        <v>0</v>
      </c>
      <c r="BL135" s="50" t="s">
        <v>146</v>
      </c>
      <c r="BM135" s="126" t="s">
        <v>661</v>
      </c>
    </row>
    <row r="136" spans="1:65" s="62" customFormat="1" ht="29.25">
      <c r="A136" s="34"/>
      <c r="B136" s="30"/>
      <c r="C136" s="152"/>
      <c r="D136" s="206" t="s">
        <v>148</v>
      </c>
      <c r="E136" s="152"/>
      <c r="F136" s="207" t="s">
        <v>190</v>
      </c>
      <c r="G136" s="152"/>
      <c r="H136" s="152"/>
      <c r="I136" s="34"/>
      <c r="J136" s="152"/>
      <c r="K136" s="152"/>
      <c r="L136" s="30"/>
      <c r="M136" s="128"/>
      <c r="N136" s="129"/>
      <c r="O136" s="123"/>
      <c r="P136" s="123"/>
      <c r="Q136" s="123"/>
      <c r="R136" s="123"/>
      <c r="S136" s="123"/>
      <c r="T136" s="13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50" t="s">
        <v>148</v>
      </c>
      <c r="AU136" s="50" t="s">
        <v>85</v>
      </c>
    </row>
    <row r="137" spans="1:65" s="62" customFormat="1" ht="24.2" customHeight="1">
      <c r="A137" s="34"/>
      <c r="B137" s="30"/>
      <c r="C137" s="201" t="s">
        <v>167</v>
      </c>
      <c r="D137" s="201" t="s">
        <v>141</v>
      </c>
      <c r="E137" s="202" t="s">
        <v>193</v>
      </c>
      <c r="F137" s="203" t="s">
        <v>194</v>
      </c>
      <c r="G137" s="204" t="s">
        <v>188</v>
      </c>
      <c r="H137" s="205">
        <v>300</v>
      </c>
      <c r="I137" s="32"/>
      <c r="J137" s="224">
        <f>ROUND(I137*H137,2)</f>
        <v>0</v>
      </c>
      <c r="K137" s="203" t="s">
        <v>145</v>
      </c>
      <c r="L137" s="30"/>
      <c r="M137" s="33" t="s">
        <v>1</v>
      </c>
      <c r="N137" s="122" t="s">
        <v>41</v>
      </c>
      <c r="O137" s="123"/>
      <c r="P137" s="124">
        <f>O137*H137</f>
        <v>0</v>
      </c>
      <c r="Q137" s="124">
        <v>4.2000000000000002E-4</v>
      </c>
      <c r="R137" s="124">
        <f>Q137*H137</f>
        <v>0.126</v>
      </c>
      <c r="S137" s="124">
        <v>0</v>
      </c>
      <c r="T137" s="12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26" t="s">
        <v>146</v>
      </c>
      <c r="AT137" s="126" t="s">
        <v>141</v>
      </c>
      <c r="AU137" s="126" t="s">
        <v>85</v>
      </c>
      <c r="AY137" s="50" t="s">
        <v>139</v>
      </c>
      <c r="BE137" s="127">
        <f>IF(N137="základní",J137,0)</f>
        <v>0</v>
      </c>
      <c r="BF137" s="127">
        <f>IF(N137="snížená",J137,0)</f>
        <v>0</v>
      </c>
      <c r="BG137" s="127">
        <f>IF(N137="zákl. přenesená",J137,0)</f>
        <v>0</v>
      </c>
      <c r="BH137" s="127">
        <f>IF(N137="sníž. přenesená",J137,0)</f>
        <v>0</v>
      </c>
      <c r="BI137" s="127">
        <f>IF(N137="nulová",J137,0)</f>
        <v>0</v>
      </c>
      <c r="BJ137" s="50" t="s">
        <v>83</v>
      </c>
      <c r="BK137" s="127">
        <f>ROUND(I137*H137,2)</f>
        <v>0</v>
      </c>
      <c r="BL137" s="50" t="s">
        <v>146</v>
      </c>
      <c r="BM137" s="126" t="s">
        <v>662</v>
      </c>
    </row>
    <row r="138" spans="1:65" s="62" customFormat="1" ht="29.25">
      <c r="A138" s="34"/>
      <c r="B138" s="30"/>
      <c r="C138" s="152"/>
      <c r="D138" s="206" t="s">
        <v>148</v>
      </c>
      <c r="E138" s="152"/>
      <c r="F138" s="207" t="s">
        <v>196</v>
      </c>
      <c r="G138" s="152"/>
      <c r="H138" s="152"/>
      <c r="I138" s="34"/>
      <c r="J138" s="152"/>
      <c r="K138" s="152"/>
      <c r="L138" s="30"/>
      <c r="M138" s="128"/>
      <c r="N138" s="129"/>
      <c r="O138" s="123"/>
      <c r="P138" s="123"/>
      <c r="Q138" s="123"/>
      <c r="R138" s="123"/>
      <c r="S138" s="123"/>
      <c r="T138" s="13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50" t="s">
        <v>148</v>
      </c>
      <c r="AU138" s="50" t="s">
        <v>85</v>
      </c>
    </row>
    <row r="139" spans="1:65" s="62" customFormat="1" ht="24.2" customHeight="1">
      <c r="A139" s="34"/>
      <c r="B139" s="30"/>
      <c r="C139" s="201" t="s">
        <v>172</v>
      </c>
      <c r="D139" s="201" t="s">
        <v>141</v>
      </c>
      <c r="E139" s="202" t="s">
        <v>198</v>
      </c>
      <c r="F139" s="203" t="s">
        <v>199</v>
      </c>
      <c r="G139" s="204" t="s">
        <v>188</v>
      </c>
      <c r="H139" s="205">
        <v>300</v>
      </c>
      <c r="I139" s="32"/>
      <c r="J139" s="224">
        <f>ROUND(I139*H139,2)</f>
        <v>0</v>
      </c>
      <c r="K139" s="203" t="s">
        <v>145</v>
      </c>
      <c r="L139" s="30"/>
      <c r="M139" s="33" t="s">
        <v>1</v>
      </c>
      <c r="N139" s="122" t="s">
        <v>41</v>
      </c>
      <c r="O139" s="123"/>
      <c r="P139" s="124">
        <f>O139*H139</f>
        <v>0</v>
      </c>
      <c r="Q139" s="124">
        <v>0</v>
      </c>
      <c r="R139" s="124">
        <f>Q139*H139</f>
        <v>0</v>
      </c>
      <c r="S139" s="124">
        <v>0</v>
      </c>
      <c r="T139" s="12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26" t="s">
        <v>146</v>
      </c>
      <c r="AT139" s="126" t="s">
        <v>141</v>
      </c>
      <c r="AU139" s="126" t="s">
        <v>85</v>
      </c>
      <c r="AY139" s="50" t="s">
        <v>139</v>
      </c>
      <c r="BE139" s="127">
        <f>IF(N139="základní",J139,0)</f>
        <v>0</v>
      </c>
      <c r="BF139" s="127">
        <f>IF(N139="snížená",J139,0)</f>
        <v>0</v>
      </c>
      <c r="BG139" s="127">
        <f>IF(N139="zákl. přenesená",J139,0)</f>
        <v>0</v>
      </c>
      <c r="BH139" s="127">
        <f>IF(N139="sníž. přenesená",J139,0)</f>
        <v>0</v>
      </c>
      <c r="BI139" s="127">
        <f>IF(N139="nulová",J139,0)</f>
        <v>0</v>
      </c>
      <c r="BJ139" s="50" t="s">
        <v>83</v>
      </c>
      <c r="BK139" s="127">
        <f>ROUND(I139*H139,2)</f>
        <v>0</v>
      </c>
      <c r="BL139" s="50" t="s">
        <v>146</v>
      </c>
      <c r="BM139" s="126" t="s">
        <v>663</v>
      </c>
    </row>
    <row r="140" spans="1:65" s="62" customFormat="1" ht="29.25">
      <c r="A140" s="34"/>
      <c r="B140" s="30"/>
      <c r="C140" s="152"/>
      <c r="D140" s="206" t="s">
        <v>148</v>
      </c>
      <c r="E140" s="152"/>
      <c r="F140" s="207" t="s">
        <v>201</v>
      </c>
      <c r="G140" s="152"/>
      <c r="H140" s="152"/>
      <c r="I140" s="34"/>
      <c r="J140" s="152"/>
      <c r="K140" s="152"/>
      <c r="L140" s="30"/>
      <c r="M140" s="128"/>
      <c r="N140" s="129"/>
      <c r="O140" s="123"/>
      <c r="P140" s="123"/>
      <c r="Q140" s="123"/>
      <c r="R140" s="123"/>
      <c r="S140" s="123"/>
      <c r="T140" s="13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50" t="s">
        <v>148</v>
      </c>
      <c r="AU140" s="50" t="s">
        <v>85</v>
      </c>
    </row>
    <row r="141" spans="1:65" s="62" customFormat="1" ht="37.9" customHeight="1">
      <c r="A141" s="34"/>
      <c r="B141" s="30"/>
      <c r="C141" s="201" t="s">
        <v>174</v>
      </c>
      <c r="D141" s="201" t="s">
        <v>141</v>
      </c>
      <c r="E141" s="202" t="s">
        <v>221</v>
      </c>
      <c r="F141" s="203" t="s">
        <v>222</v>
      </c>
      <c r="G141" s="204" t="s">
        <v>211</v>
      </c>
      <c r="H141" s="205">
        <v>44.4</v>
      </c>
      <c r="I141" s="32"/>
      <c r="J141" s="224">
        <f>ROUND(I141*H141,2)</f>
        <v>0</v>
      </c>
      <c r="K141" s="203" t="s">
        <v>145</v>
      </c>
      <c r="L141" s="30"/>
      <c r="M141" s="33" t="s">
        <v>1</v>
      </c>
      <c r="N141" s="122" t="s">
        <v>41</v>
      </c>
      <c r="O141" s="123"/>
      <c r="P141" s="124">
        <f>O141*H141</f>
        <v>0</v>
      </c>
      <c r="Q141" s="124">
        <v>0</v>
      </c>
      <c r="R141" s="124">
        <f>Q141*H141</f>
        <v>0</v>
      </c>
      <c r="S141" s="124">
        <v>0</v>
      </c>
      <c r="T141" s="12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26" t="s">
        <v>146</v>
      </c>
      <c r="AT141" s="126" t="s">
        <v>141</v>
      </c>
      <c r="AU141" s="126" t="s">
        <v>85</v>
      </c>
      <c r="AY141" s="50" t="s">
        <v>139</v>
      </c>
      <c r="BE141" s="127">
        <f>IF(N141="základní",J141,0)</f>
        <v>0</v>
      </c>
      <c r="BF141" s="127">
        <f>IF(N141="snížená",J141,0)</f>
        <v>0</v>
      </c>
      <c r="BG141" s="127">
        <f>IF(N141="zákl. přenesená",J141,0)</f>
        <v>0</v>
      </c>
      <c r="BH141" s="127">
        <f>IF(N141="sníž. přenesená",J141,0)</f>
        <v>0</v>
      </c>
      <c r="BI141" s="127">
        <f>IF(N141="nulová",J141,0)</f>
        <v>0</v>
      </c>
      <c r="BJ141" s="50" t="s">
        <v>83</v>
      </c>
      <c r="BK141" s="127">
        <f>ROUND(I141*H141,2)</f>
        <v>0</v>
      </c>
      <c r="BL141" s="50" t="s">
        <v>146</v>
      </c>
      <c r="BM141" s="126" t="s">
        <v>664</v>
      </c>
    </row>
    <row r="142" spans="1:65" s="62" customFormat="1" ht="39">
      <c r="A142" s="34"/>
      <c r="B142" s="30"/>
      <c r="C142" s="152"/>
      <c r="D142" s="206" t="s">
        <v>148</v>
      </c>
      <c r="E142" s="152"/>
      <c r="F142" s="207" t="s">
        <v>224</v>
      </c>
      <c r="G142" s="152"/>
      <c r="H142" s="152"/>
      <c r="I142" s="34"/>
      <c r="J142" s="152"/>
      <c r="K142" s="152"/>
      <c r="L142" s="30"/>
      <c r="M142" s="128"/>
      <c r="N142" s="129"/>
      <c r="O142" s="123"/>
      <c r="P142" s="123"/>
      <c r="Q142" s="123"/>
      <c r="R142" s="123"/>
      <c r="S142" s="123"/>
      <c r="T142" s="130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50" t="s">
        <v>148</v>
      </c>
      <c r="AU142" s="50" t="s">
        <v>85</v>
      </c>
    </row>
    <row r="143" spans="1:65" s="35" customFormat="1">
      <c r="B143" s="136"/>
      <c r="C143" s="212"/>
      <c r="D143" s="206" t="s">
        <v>154</v>
      </c>
      <c r="E143" s="213" t="s">
        <v>1</v>
      </c>
      <c r="F143" s="214" t="s">
        <v>225</v>
      </c>
      <c r="G143" s="212"/>
      <c r="H143" s="213" t="s">
        <v>1</v>
      </c>
      <c r="J143" s="212"/>
      <c r="K143" s="212"/>
      <c r="L143" s="136"/>
      <c r="M143" s="138"/>
      <c r="N143" s="139"/>
      <c r="O143" s="139"/>
      <c r="P143" s="139"/>
      <c r="Q143" s="139"/>
      <c r="R143" s="139"/>
      <c r="S143" s="139"/>
      <c r="T143" s="140"/>
      <c r="AT143" s="137" t="s">
        <v>154</v>
      </c>
      <c r="AU143" s="137" t="s">
        <v>85</v>
      </c>
      <c r="AV143" s="35" t="s">
        <v>83</v>
      </c>
      <c r="AW143" s="35" t="s">
        <v>32</v>
      </c>
      <c r="AX143" s="35" t="s">
        <v>76</v>
      </c>
      <c r="AY143" s="137" t="s">
        <v>139</v>
      </c>
    </row>
    <row r="144" spans="1:65" s="36" customFormat="1">
      <c r="B144" s="131"/>
      <c r="C144" s="208"/>
      <c r="D144" s="206" t="s">
        <v>154</v>
      </c>
      <c r="E144" s="209" t="s">
        <v>1</v>
      </c>
      <c r="F144" s="210" t="s">
        <v>101</v>
      </c>
      <c r="G144" s="208"/>
      <c r="H144" s="211">
        <v>44.4</v>
      </c>
      <c r="J144" s="208"/>
      <c r="K144" s="208"/>
      <c r="L144" s="131"/>
      <c r="M144" s="133"/>
      <c r="N144" s="134"/>
      <c r="O144" s="134"/>
      <c r="P144" s="134"/>
      <c r="Q144" s="134"/>
      <c r="R144" s="134"/>
      <c r="S144" s="134"/>
      <c r="T144" s="135"/>
      <c r="AT144" s="132" t="s">
        <v>154</v>
      </c>
      <c r="AU144" s="132" t="s">
        <v>85</v>
      </c>
      <c r="AV144" s="36" t="s">
        <v>85</v>
      </c>
      <c r="AW144" s="36" t="s">
        <v>32</v>
      </c>
      <c r="AX144" s="36" t="s">
        <v>83</v>
      </c>
      <c r="AY144" s="132" t="s">
        <v>139</v>
      </c>
    </row>
    <row r="145" spans="1:65" s="62" customFormat="1" ht="24.2" customHeight="1">
      <c r="A145" s="34"/>
      <c r="B145" s="30"/>
      <c r="C145" s="201" t="s">
        <v>179</v>
      </c>
      <c r="D145" s="201" t="s">
        <v>141</v>
      </c>
      <c r="E145" s="202" t="s">
        <v>227</v>
      </c>
      <c r="F145" s="203" t="s">
        <v>228</v>
      </c>
      <c r="G145" s="204" t="s">
        <v>211</v>
      </c>
      <c r="H145" s="205">
        <v>44.4</v>
      </c>
      <c r="I145" s="32"/>
      <c r="J145" s="224">
        <f>ROUND(I145*H145,2)</f>
        <v>0</v>
      </c>
      <c r="K145" s="203" t="s">
        <v>145</v>
      </c>
      <c r="L145" s="30"/>
      <c r="M145" s="33" t="s">
        <v>1</v>
      </c>
      <c r="N145" s="122" t="s">
        <v>41</v>
      </c>
      <c r="O145" s="123"/>
      <c r="P145" s="124">
        <f>O145*H145</f>
        <v>0</v>
      </c>
      <c r="Q145" s="124">
        <v>0</v>
      </c>
      <c r="R145" s="124">
        <f>Q145*H145</f>
        <v>0</v>
      </c>
      <c r="S145" s="124">
        <v>0</v>
      </c>
      <c r="T145" s="12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26" t="s">
        <v>146</v>
      </c>
      <c r="AT145" s="126" t="s">
        <v>141</v>
      </c>
      <c r="AU145" s="126" t="s">
        <v>85</v>
      </c>
      <c r="AY145" s="50" t="s">
        <v>139</v>
      </c>
      <c r="BE145" s="127">
        <f>IF(N145="základní",J145,0)</f>
        <v>0</v>
      </c>
      <c r="BF145" s="127">
        <f>IF(N145="snížená",J145,0)</f>
        <v>0</v>
      </c>
      <c r="BG145" s="127">
        <f>IF(N145="zákl. přenesená",J145,0)</f>
        <v>0</v>
      </c>
      <c r="BH145" s="127">
        <f>IF(N145="sníž. přenesená",J145,0)</f>
        <v>0</v>
      </c>
      <c r="BI145" s="127">
        <f>IF(N145="nulová",J145,0)</f>
        <v>0</v>
      </c>
      <c r="BJ145" s="50" t="s">
        <v>83</v>
      </c>
      <c r="BK145" s="127">
        <f>ROUND(I145*H145,2)</f>
        <v>0</v>
      </c>
      <c r="BL145" s="50" t="s">
        <v>146</v>
      </c>
      <c r="BM145" s="126" t="s">
        <v>665</v>
      </c>
    </row>
    <row r="146" spans="1:65" s="62" customFormat="1" ht="29.25">
      <c r="A146" s="34"/>
      <c r="B146" s="30"/>
      <c r="C146" s="152"/>
      <c r="D146" s="206" t="s">
        <v>148</v>
      </c>
      <c r="E146" s="152"/>
      <c r="F146" s="207" t="s">
        <v>230</v>
      </c>
      <c r="G146" s="152"/>
      <c r="H146" s="152"/>
      <c r="I146" s="34"/>
      <c r="J146" s="152"/>
      <c r="K146" s="152"/>
      <c r="L146" s="30"/>
      <c r="M146" s="128"/>
      <c r="N146" s="129"/>
      <c r="O146" s="123"/>
      <c r="P146" s="123"/>
      <c r="Q146" s="123"/>
      <c r="R146" s="123"/>
      <c r="S146" s="123"/>
      <c r="T146" s="13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50" t="s">
        <v>148</v>
      </c>
      <c r="AU146" s="50" t="s">
        <v>85</v>
      </c>
    </row>
    <row r="147" spans="1:65" s="36" customFormat="1">
      <c r="B147" s="131"/>
      <c r="C147" s="208"/>
      <c r="D147" s="206" t="s">
        <v>154</v>
      </c>
      <c r="E147" s="209" t="s">
        <v>1</v>
      </c>
      <c r="F147" s="210" t="s">
        <v>101</v>
      </c>
      <c r="G147" s="208"/>
      <c r="H147" s="211">
        <v>44.4</v>
      </c>
      <c r="J147" s="208"/>
      <c r="K147" s="208"/>
      <c r="L147" s="131"/>
      <c r="M147" s="133"/>
      <c r="N147" s="134"/>
      <c r="O147" s="134"/>
      <c r="P147" s="134"/>
      <c r="Q147" s="134"/>
      <c r="R147" s="134"/>
      <c r="S147" s="134"/>
      <c r="T147" s="135"/>
      <c r="AT147" s="132" t="s">
        <v>154</v>
      </c>
      <c r="AU147" s="132" t="s">
        <v>85</v>
      </c>
      <c r="AV147" s="36" t="s">
        <v>85</v>
      </c>
      <c r="AW147" s="36" t="s">
        <v>32</v>
      </c>
      <c r="AX147" s="36" t="s">
        <v>83</v>
      </c>
      <c r="AY147" s="132" t="s">
        <v>139</v>
      </c>
    </row>
    <row r="148" spans="1:65" s="62" customFormat="1" ht="24.2" customHeight="1">
      <c r="A148" s="34"/>
      <c r="B148" s="30"/>
      <c r="C148" s="201" t="s">
        <v>185</v>
      </c>
      <c r="D148" s="201" t="s">
        <v>141</v>
      </c>
      <c r="E148" s="202" t="s">
        <v>232</v>
      </c>
      <c r="F148" s="203" t="s">
        <v>233</v>
      </c>
      <c r="G148" s="204" t="s">
        <v>211</v>
      </c>
      <c r="H148" s="205">
        <v>44.4</v>
      </c>
      <c r="I148" s="32"/>
      <c r="J148" s="224">
        <f>ROUND(I148*H148,2)</f>
        <v>0</v>
      </c>
      <c r="K148" s="203" t="s">
        <v>145</v>
      </c>
      <c r="L148" s="30"/>
      <c r="M148" s="33" t="s">
        <v>1</v>
      </c>
      <c r="N148" s="122" t="s">
        <v>41</v>
      </c>
      <c r="O148" s="123"/>
      <c r="P148" s="124">
        <f>O148*H148</f>
        <v>0</v>
      </c>
      <c r="Q148" s="124">
        <v>0</v>
      </c>
      <c r="R148" s="124">
        <f>Q148*H148</f>
        <v>0</v>
      </c>
      <c r="S148" s="124">
        <v>0</v>
      </c>
      <c r="T148" s="12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26" t="s">
        <v>146</v>
      </c>
      <c r="AT148" s="126" t="s">
        <v>141</v>
      </c>
      <c r="AU148" s="126" t="s">
        <v>85</v>
      </c>
      <c r="AY148" s="50" t="s">
        <v>139</v>
      </c>
      <c r="BE148" s="127">
        <f>IF(N148="základní",J148,0)</f>
        <v>0</v>
      </c>
      <c r="BF148" s="127">
        <f>IF(N148="snížená",J148,0)</f>
        <v>0</v>
      </c>
      <c r="BG148" s="127">
        <f>IF(N148="zákl. přenesená",J148,0)</f>
        <v>0</v>
      </c>
      <c r="BH148" s="127">
        <f>IF(N148="sníž. přenesená",J148,0)</f>
        <v>0</v>
      </c>
      <c r="BI148" s="127">
        <f>IF(N148="nulová",J148,0)</f>
        <v>0</v>
      </c>
      <c r="BJ148" s="50" t="s">
        <v>83</v>
      </c>
      <c r="BK148" s="127">
        <f>ROUND(I148*H148,2)</f>
        <v>0</v>
      </c>
      <c r="BL148" s="50" t="s">
        <v>146</v>
      </c>
      <c r="BM148" s="126" t="s">
        <v>666</v>
      </c>
    </row>
    <row r="149" spans="1:65" s="62" customFormat="1" ht="29.25">
      <c r="A149" s="34"/>
      <c r="B149" s="30"/>
      <c r="C149" s="152"/>
      <c r="D149" s="206" t="s">
        <v>148</v>
      </c>
      <c r="E149" s="152"/>
      <c r="F149" s="207" t="s">
        <v>235</v>
      </c>
      <c r="G149" s="152"/>
      <c r="H149" s="152"/>
      <c r="I149" s="34"/>
      <c r="J149" s="152"/>
      <c r="K149" s="152"/>
      <c r="L149" s="30"/>
      <c r="M149" s="128"/>
      <c r="N149" s="129"/>
      <c r="O149" s="123"/>
      <c r="P149" s="123"/>
      <c r="Q149" s="123"/>
      <c r="R149" s="123"/>
      <c r="S149" s="123"/>
      <c r="T149" s="130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50" t="s">
        <v>148</v>
      </c>
      <c r="AU149" s="50" t="s">
        <v>85</v>
      </c>
    </row>
    <row r="150" spans="1:65" s="35" customFormat="1">
      <c r="B150" s="136"/>
      <c r="C150" s="212"/>
      <c r="D150" s="206" t="s">
        <v>154</v>
      </c>
      <c r="E150" s="213" t="s">
        <v>1</v>
      </c>
      <c r="F150" s="214" t="s">
        <v>236</v>
      </c>
      <c r="G150" s="212"/>
      <c r="H150" s="213" t="s">
        <v>1</v>
      </c>
      <c r="J150" s="212"/>
      <c r="K150" s="212"/>
      <c r="L150" s="136"/>
      <c r="M150" s="138"/>
      <c r="N150" s="139"/>
      <c r="O150" s="139"/>
      <c r="P150" s="139"/>
      <c r="Q150" s="139"/>
      <c r="R150" s="139"/>
      <c r="S150" s="139"/>
      <c r="T150" s="140"/>
      <c r="AT150" s="137" t="s">
        <v>154</v>
      </c>
      <c r="AU150" s="137" t="s">
        <v>85</v>
      </c>
      <c r="AV150" s="35" t="s">
        <v>83</v>
      </c>
      <c r="AW150" s="35" t="s">
        <v>32</v>
      </c>
      <c r="AX150" s="35" t="s">
        <v>76</v>
      </c>
      <c r="AY150" s="137" t="s">
        <v>139</v>
      </c>
    </row>
    <row r="151" spans="1:65" s="36" customFormat="1">
      <c r="B151" s="131"/>
      <c r="C151" s="208"/>
      <c r="D151" s="206" t="s">
        <v>154</v>
      </c>
      <c r="E151" s="209" t="s">
        <v>101</v>
      </c>
      <c r="F151" s="210" t="s">
        <v>667</v>
      </c>
      <c r="G151" s="208"/>
      <c r="H151" s="211">
        <v>44.4</v>
      </c>
      <c r="J151" s="208"/>
      <c r="K151" s="208"/>
      <c r="L151" s="131"/>
      <c r="M151" s="133"/>
      <c r="N151" s="134"/>
      <c r="O151" s="134"/>
      <c r="P151" s="134"/>
      <c r="Q151" s="134"/>
      <c r="R151" s="134"/>
      <c r="S151" s="134"/>
      <c r="T151" s="135"/>
      <c r="AT151" s="132" t="s">
        <v>154</v>
      </c>
      <c r="AU151" s="132" t="s">
        <v>85</v>
      </c>
      <c r="AV151" s="36" t="s">
        <v>85</v>
      </c>
      <c r="AW151" s="36" t="s">
        <v>32</v>
      </c>
      <c r="AX151" s="36" t="s">
        <v>83</v>
      </c>
      <c r="AY151" s="132" t="s">
        <v>139</v>
      </c>
    </row>
    <row r="152" spans="1:65" s="62" customFormat="1" ht="37.9" customHeight="1">
      <c r="A152" s="34"/>
      <c r="B152" s="30"/>
      <c r="C152" s="201" t="s">
        <v>192</v>
      </c>
      <c r="D152" s="201" t="s">
        <v>141</v>
      </c>
      <c r="E152" s="202" t="s">
        <v>239</v>
      </c>
      <c r="F152" s="203" t="s">
        <v>240</v>
      </c>
      <c r="G152" s="204" t="s">
        <v>144</v>
      </c>
      <c r="H152" s="205">
        <v>148</v>
      </c>
      <c r="I152" s="32"/>
      <c r="J152" s="224">
        <f>ROUND(I152*H152,2)</f>
        <v>0</v>
      </c>
      <c r="K152" s="203" t="s">
        <v>145</v>
      </c>
      <c r="L152" s="30"/>
      <c r="M152" s="33" t="s">
        <v>1</v>
      </c>
      <c r="N152" s="122" t="s">
        <v>41</v>
      </c>
      <c r="O152" s="123"/>
      <c r="P152" s="124">
        <f>O152*H152</f>
        <v>0</v>
      </c>
      <c r="Q152" s="124">
        <v>0</v>
      </c>
      <c r="R152" s="124">
        <f>Q152*H152</f>
        <v>0</v>
      </c>
      <c r="S152" s="124">
        <v>0</v>
      </c>
      <c r="T152" s="12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26" t="s">
        <v>146</v>
      </c>
      <c r="AT152" s="126" t="s">
        <v>141</v>
      </c>
      <c r="AU152" s="126" t="s">
        <v>85</v>
      </c>
      <c r="AY152" s="50" t="s">
        <v>139</v>
      </c>
      <c r="BE152" s="127">
        <f>IF(N152="základní",J152,0)</f>
        <v>0</v>
      </c>
      <c r="BF152" s="127">
        <f>IF(N152="snížená",J152,0)</f>
        <v>0</v>
      </c>
      <c r="BG152" s="127">
        <f>IF(N152="zákl. přenesená",J152,0)</f>
        <v>0</v>
      </c>
      <c r="BH152" s="127">
        <f>IF(N152="sníž. přenesená",J152,0)</f>
        <v>0</v>
      </c>
      <c r="BI152" s="127">
        <f>IF(N152="nulová",J152,0)</f>
        <v>0</v>
      </c>
      <c r="BJ152" s="50" t="s">
        <v>83</v>
      </c>
      <c r="BK152" s="127">
        <f>ROUND(I152*H152,2)</f>
        <v>0</v>
      </c>
      <c r="BL152" s="50" t="s">
        <v>146</v>
      </c>
      <c r="BM152" s="126" t="s">
        <v>668</v>
      </c>
    </row>
    <row r="153" spans="1:65" s="62" customFormat="1" ht="29.25">
      <c r="A153" s="34"/>
      <c r="B153" s="30"/>
      <c r="C153" s="152"/>
      <c r="D153" s="206" t="s">
        <v>148</v>
      </c>
      <c r="E153" s="152"/>
      <c r="F153" s="207" t="s">
        <v>242</v>
      </c>
      <c r="G153" s="152"/>
      <c r="H153" s="152"/>
      <c r="I153" s="34"/>
      <c r="J153" s="152"/>
      <c r="K153" s="152"/>
      <c r="L153" s="30"/>
      <c r="M153" s="128"/>
      <c r="N153" s="129"/>
      <c r="O153" s="123"/>
      <c r="P153" s="123"/>
      <c r="Q153" s="123"/>
      <c r="R153" s="123"/>
      <c r="S153" s="123"/>
      <c r="T153" s="130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50" t="s">
        <v>148</v>
      </c>
      <c r="AU153" s="50" t="s">
        <v>85</v>
      </c>
    </row>
    <row r="154" spans="1:65" s="62" customFormat="1" ht="24.2" customHeight="1">
      <c r="A154" s="34"/>
      <c r="B154" s="30"/>
      <c r="C154" s="201" t="s">
        <v>197</v>
      </c>
      <c r="D154" s="201" t="s">
        <v>141</v>
      </c>
      <c r="E154" s="202" t="s">
        <v>246</v>
      </c>
      <c r="F154" s="203" t="s">
        <v>247</v>
      </c>
      <c r="G154" s="204" t="s">
        <v>144</v>
      </c>
      <c r="H154" s="205">
        <v>445</v>
      </c>
      <c r="I154" s="32"/>
      <c r="J154" s="224">
        <f>ROUND(I154*H154,2)</f>
        <v>0</v>
      </c>
      <c r="K154" s="203" t="s">
        <v>145</v>
      </c>
      <c r="L154" s="30"/>
      <c r="M154" s="33" t="s">
        <v>1</v>
      </c>
      <c r="N154" s="122" t="s">
        <v>41</v>
      </c>
      <c r="O154" s="123"/>
      <c r="P154" s="124">
        <f>O154*H154</f>
        <v>0</v>
      </c>
      <c r="Q154" s="124">
        <v>0</v>
      </c>
      <c r="R154" s="124">
        <f>Q154*H154</f>
        <v>0</v>
      </c>
      <c r="S154" s="124">
        <v>0</v>
      </c>
      <c r="T154" s="12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26" t="s">
        <v>146</v>
      </c>
      <c r="AT154" s="126" t="s">
        <v>141</v>
      </c>
      <c r="AU154" s="126" t="s">
        <v>85</v>
      </c>
      <c r="AY154" s="50" t="s">
        <v>139</v>
      </c>
      <c r="BE154" s="127">
        <f>IF(N154="základní",J154,0)</f>
        <v>0</v>
      </c>
      <c r="BF154" s="127">
        <f>IF(N154="snížená",J154,0)</f>
        <v>0</v>
      </c>
      <c r="BG154" s="127">
        <f>IF(N154="zákl. přenesená",J154,0)</f>
        <v>0</v>
      </c>
      <c r="BH154" s="127">
        <f>IF(N154="sníž. přenesená",J154,0)</f>
        <v>0</v>
      </c>
      <c r="BI154" s="127">
        <f>IF(N154="nulová",J154,0)</f>
        <v>0</v>
      </c>
      <c r="BJ154" s="50" t="s">
        <v>83</v>
      </c>
      <c r="BK154" s="127">
        <f>ROUND(I154*H154,2)</f>
        <v>0</v>
      </c>
      <c r="BL154" s="50" t="s">
        <v>146</v>
      </c>
      <c r="BM154" s="126" t="s">
        <v>669</v>
      </c>
    </row>
    <row r="155" spans="1:65" s="62" customFormat="1" ht="19.5">
      <c r="A155" s="34"/>
      <c r="B155" s="30"/>
      <c r="C155" s="152"/>
      <c r="D155" s="206" t="s">
        <v>148</v>
      </c>
      <c r="E155" s="152"/>
      <c r="F155" s="207" t="s">
        <v>249</v>
      </c>
      <c r="G155" s="152"/>
      <c r="H155" s="152"/>
      <c r="I155" s="34"/>
      <c r="J155" s="152"/>
      <c r="K155" s="152"/>
      <c r="L155" s="30"/>
      <c r="M155" s="128"/>
      <c r="N155" s="129"/>
      <c r="O155" s="123"/>
      <c r="P155" s="123"/>
      <c r="Q155" s="123"/>
      <c r="R155" s="123"/>
      <c r="S155" s="123"/>
      <c r="T155" s="130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50" t="s">
        <v>148</v>
      </c>
      <c r="AU155" s="50" t="s">
        <v>85</v>
      </c>
    </row>
    <row r="156" spans="1:65" s="62" customFormat="1" ht="24.2" customHeight="1">
      <c r="A156" s="34"/>
      <c r="B156" s="30"/>
      <c r="C156" s="201" t="s">
        <v>8</v>
      </c>
      <c r="D156" s="201" t="s">
        <v>141</v>
      </c>
      <c r="E156" s="202" t="s">
        <v>252</v>
      </c>
      <c r="F156" s="203" t="s">
        <v>253</v>
      </c>
      <c r="G156" s="204" t="s">
        <v>144</v>
      </c>
      <c r="H156" s="205">
        <v>148</v>
      </c>
      <c r="I156" s="32"/>
      <c r="J156" s="224">
        <f>ROUND(I156*H156,2)</f>
        <v>0</v>
      </c>
      <c r="K156" s="203" t="s">
        <v>145</v>
      </c>
      <c r="L156" s="30"/>
      <c r="M156" s="33" t="s">
        <v>1</v>
      </c>
      <c r="N156" s="122" t="s">
        <v>41</v>
      </c>
      <c r="O156" s="123"/>
      <c r="P156" s="124">
        <f>O156*H156</f>
        <v>0</v>
      </c>
      <c r="Q156" s="124">
        <v>0</v>
      </c>
      <c r="R156" s="124">
        <f>Q156*H156</f>
        <v>0</v>
      </c>
      <c r="S156" s="124">
        <v>0</v>
      </c>
      <c r="T156" s="12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26" t="s">
        <v>146</v>
      </c>
      <c r="AT156" s="126" t="s">
        <v>141</v>
      </c>
      <c r="AU156" s="126" t="s">
        <v>85</v>
      </c>
      <c r="AY156" s="50" t="s">
        <v>139</v>
      </c>
      <c r="BE156" s="127">
        <f>IF(N156="základní",J156,0)</f>
        <v>0</v>
      </c>
      <c r="BF156" s="127">
        <f>IF(N156="snížená",J156,0)</f>
        <v>0</v>
      </c>
      <c r="BG156" s="127">
        <f>IF(N156="zákl. přenesená",J156,0)</f>
        <v>0</v>
      </c>
      <c r="BH156" s="127">
        <f>IF(N156="sníž. přenesená",J156,0)</f>
        <v>0</v>
      </c>
      <c r="BI156" s="127">
        <f>IF(N156="nulová",J156,0)</f>
        <v>0</v>
      </c>
      <c r="BJ156" s="50" t="s">
        <v>83</v>
      </c>
      <c r="BK156" s="127">
        <f>ROUND(I156*H156,2)</f>
        <v>0</v>
      </c>
      <c r="BL156" s="50" t="s">
        <v>146</v>
      </c>
      <c r="BM156" s="126" t="s">
        <v>670</v>
      </c>
    </row>
    <row r="157" spans="1:65" s="62" customFormat="1" ht="19.5">
      <c r="A157" s="34"/>
      <c r="B157" s="30"/>
      <c r="C157" s="152"/>
      <c r="D157" s="206" t="s">
        <v>148</v>
      </c>
      <c r="E157" s="152"/>
      <c r="F157" s="207" t="s">
        <v>255</v>
      </c>
      <c r="G157" s="152"/>
      <c r="H157" s="152"/>
      <c r="I157" s="34"/>
      <c r="J157" s="152"/>
      <c r="K157" s="152"/>
      <c r="L157" s="30"/>
      <c r="M157" s="128"/>
      <c r="N157" s="129"/>
      <c r="O157" s="123"/>
      <c r="P157" s="123"/>
      <c r="Q157" s="123"/>
      <c r="R157" s="123"/>
      <c r="S157" s="123"/>
      <c r="T157" s="130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50" t="s">
        <v>148</v>
      </c>
      <c r="AU157" s="50" t="s">
        <v>85</v>
      </c>
    </row>
    <row r="158" spans="1:65" s="62" customFormat="1" ht="16.5" customHeight="1">
      <c r="A158" s="34"/>
      <c r="B158" s="30"/>
      <c r="C158" s="215" t="s">
        <v>208</v>
      </c>
      <c r="D158" s="215" t="s">
        <v>256</v>
      </c>
      <c r="E158" s="216" t="s">
        <v>257</v>
      </c>
      <c r="F158" s="217" t="s">
        <v>258</v>
      </c>
      <c r="G158" s="218" t="s">
        <v>259</v>
      </c>
      <c r="H158" s="219">
        <v>2.96</v>
      </c>
      <c r="I158" s="37"/>
      <c r="J158" s="225">
        <f>ROUND(I158*H158,2)</f>
        <v>0</v>
      </c>
      <c r="K158" s="217" t="s">
        <v>145</v>
      </c>
      <c r="L158" s="141"/>
      <c r="M158" s="38" t="s">
        <v>1</v>
      </c>
      <c r="N158" s="142" t="s">
        <v>41</v>
      </c>
      <c r="O158" s="123"/>
      <c r="P158" s="124">
        <f>O158*H158</f>
        <v>0</v>
      </c>
      <c r="Q158" s="124">
        <v>1E-3</v>
      </c>
      <c r="R158" s="124">
        <f>Q158*H158</f>
        <v>2.96E-3</v>
      </c>
      <c r="S158" s="124">
        <v>0</v>
      </c>
      <c r="T158" s="12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26" t="s">
        <v>179</v>
      </c>
      <c r="AT158" s="126" t="s">
        <v>256</v>
      </c>
      <c r="AU158" s="126" t="s">
        <v>85</v>
      </c>
      <c r="AY158" s="50" t="s">
        <v>139</v>
      </c>
      <c r="BE158" s="127">
        <f>IF(N158="základní",J158,0)</f>
        <v>0</v>
      </c>
      <c r="BF158" s="127">
        <f>IF(N158="snížená",J158,0)</f>
        <v>0</v>
      </c>
      <c r="BG158" s="127">
        <f>IF(N158="zákl. přenesená",J158,0)</f>
        <v>0</v>
      </c>
      <c r="BH158" s="127">
        <f>IF(N158="sníž. přenesená",J158,0)</f>
        <v>0</v>
      </c>
      <c r="BI158" s="127">
        <f>IF(N158="nulová",J158,0)</f>
        <v>0</v>
      </c>
      <c r="BJ158" s="50" t="s">
        <v>83</v>
      </c>
      <c r="BK158" s="127">
        <f>ROUND(I158*H158,2)</f>
        <v>0</v>
      </c>
      <c r="BL158" s="50" t="s">
        <v>146</v>
      </c>
      <c r="BM158" s="126" t="s">
        <v>671</v>
      </c>
    </row>
    <row r="159" spans="1:65" s="62" customFormat="1">
      <c r="A159" s="34"/>
      <c r="B159" s="30"/>
      <c r="C159" s="152"/>
      <c r="D159" s="206" t="s">
        <v>148</v>
      </c>
      <c r="E159" s="152"/>
      <c r="F159" s="207" t="s">
        <v>258</v>
      </c>
      <c r="G159" s="152"/>
      <c r="H159" s="152"/>
      <c r="I159" s="34"/>
      <c r="J159" s="152"/>
      <c r="K159" s="152"/>
      <c r="L159" s="30"/>
      <c r="M159" s="128"/>
      <c r="N159" s="129"/>
      <c r="O159" s="123"/>
      <c r="P159" s="123"/>
      <c r="Q159" s="123"/>
      <c r="R159" s="123"/>
      <c r="S159" s="123"/>
      <c r="T159" s="130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50" t="s">
        <v>148</v>
      </c>
      <c r="AU159" s="50" t="s">
        <v>85</v>
      </c>
    </row>
    <row r="160" spans="1:65" s="36" customFormat="1">
      <c r="B160" s="131"/>
      <c r="C160" s="208"/>
      <c r="D160" s="206" t="s">
        <v>154</v>
      </c>
      <c r="E160" s="208"/>
      <c r="F160" s="210" t="s">
        <v>672</v>
      </c>
      <c r="G160" s="208"/>
      <c r="H160" s="211">
        <v>2.96</v>
      </c>
      <c r="J160" s="208"/>
      <c r="K160" s="208"/>
      <c r="L160" s="131"/>
      <c r="M160" s="133"/>
      <c r="N160" s="134"/>
      <c r="O160" s="134"/>
      <c r="P160" s="134"/>
      <c r="Q160" s="134"/>
      <c r="R160" s="134"/>
      <c r="S160" s="134"/>
      <c r="T160" s="135"/>
      <c r="AT160" s="132" t="s">
        <v>154</v>
      </c>
      <c r="AU160" s="132" t="s">
        <v>85</v>
      </c>
      <c r="AV160" s="36" t="s">
        <v>85</v>
      </c>
      <c r="AW160" s="36" t="s">
        <v>3</v>
      </c>
      <c r="AX160" s="36" t="s">
        <v>83</v>
      </c>
      <c r="AY160" s="132" t="s">
        <v>139</v>
      </c>
    </row>
    <row r="161" spans="1:65" s="62" customFormat="1" ht="21.75" customHeight="1">
      <c r="A161" s="34"/>
      <c r="B161" s="30"/>
      <c r="C161" s="201" t="s">
        <v>215</v>
      </c>
      <c r="D161" s="201" t="s">
        <v>141</v>
      </c>
      <c r="E161" s="202" t="s">
        <v>263</v>
      </c>
      <c r="F161" s="203" t="s">
        <v>264</v>
      </c>
      <c r="G161" s="204" t="s">
        <v>144</v>
      </c>
      <c r="H161" s="205">
        <v>148</v>
      </c>
      <c r="I161" s="32"/>
      <c r="J161" s="224">
        <f>ROUND(I161*H161,2)</f>
        <v>0</v>
      </c>
      <c r="K161" s="203" t="s">
        <v>145</v>
      </c>
      <c r="L161" s="30"/>
      <c r="M161" s="33" t="s">
        <v>1</v>
      </c>
      <c r="N161" s="122" t="s">
        <v>41</v>
      </c>
      <c r="O161" s="123"/>
      <c r="P161" s="124">
        <f>O161*H161</f>
        <v>0</v>
      </c>
      <c r="Q161" s="124">
        <v>0</v>
      </c>
      <c r="R161" s="124">
        <f>Q161*H161</f>
        <v>0</v>
      </c>
      <c r="S161" s="124">
        <v>0</v>
      </c>
      <c r="T161" s="12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26" t="s">
        <v>146</v>
      </c>
      <c r="AT161" s="126" t="s">
        <v>141</v>
      </c>
      <c r="AU161" s="126" t="s">
        <v>85</v>
      </c>
      <c r="AY161" s="50" t="s">
        <v>139</v>
      </c>
      <c r="BE161" s="127">
        <f>IF(N161="základní",J161,0)</f>
        <v>0</v>
      </c>
      <c r="BF161" s="127">
        <f>IF(N161="snížená",J161,0)</f>
        <v>0</v>
      </c>
      <c r="BG161" s="127">
        <f>IF(N161="zákl. přenesená",J161,0)</f>
        <v>0</v>
      </c>
      <c r="BH161" s="127">
        <f>IF(N161="sníž. přenesená",J161,0)</f>
        <v>0</v>
      </c>
      <c r="BI161" s="127">
        <f>IF(N161="nulová",J161,0)</f>
        <v>0</v>
      </c>
      <c r="BJ161" s="50" t="s">
        <v>83</v>
      </c>
      <c r="BK161" s="127">
        <f>ROUND(I161*H161,2)</f>
        <v>0</v>
      </c>
      <c r="BL161" s="50" t="s">
        <v>146</v>
      </c>
      <c r="BM161" s="126" t="s">
        <v>673</v>
      </c>
    </row>
    <row r="162" spans="1:65" s="62" customFormat="1">
      <c r="A162" s="34"/>
      <c r="B162" s="30"/>
      <c r="C162" s="152"/>
      <c r="D162" s="206" t="s">
        <v>148</v>
      </c>
      <c r="E162" s="152"/>
      <c r="F162" s="207" t="s">
        <v>266</v>
      </c>
      <c r="G162" s="152"/>
      <c r="H162" s="152"/>
      <c r="I162" s="34"/>
      <c r="J162" s="152"/>
      <c r="K162" s="152"/>
      <c r="L162" s="30"/>
      <c r="M162" s="128"/>
      <c r="N162" s="129"/>
      <c r="O162" s="123"/>
      <c r="P162" s="123"/>
      <c r="Q162" s="123"/>
      <c r="R162" s="123"/>
      <c r="S162" s="123"/>
      <c r="T162" s="130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50" t="s">
        <v>148</v>
      </c>
      <c r="AU162" s="50" t="s">
        <v>85</v>
      </c>
    </row>
    <row r="163" spans="1:65" s="62" customFormat="1" ht="16.5" customHeight="1">
      <c r="A163" s="34"/>
      <c r="B163" s="30"/>
      <c r="C163" s="201" t="s">
        <v>220</v>
      </c>
      <c r="D163" s="201" t="s">
        <v>141</v>
      </c>
      <c r="E163" s="202" t="s">
        <v>268</v>
      </c>
      <c r="F163" s="203" t="s">
        <v>269</v>
      </c>
      <c r="G163" s="204" t="s">
        <v>144</v>
      </c>
      <c r="H163" s="205">
        <v>148</v>
      </c>
      <c r="I163" s="32"/>
      <c r="J163" s="224">
        <f>ROUND(I163*H163,2)</f>
        <v>0</v>
      </c>
      <c r="K163" s="203" t="s">
        <v>145</v>
      </c>
      <c r="L163" s="30"/>
      <c r="M163" s="33" t="s">
        <v>1</v>
      </c>
      <c r="N163" s="122" t="s">
        <v>41</v>
      </c>
      <c r="O163" s="123"/>
      <c r="P163" s="124">
        <f>O163*H163</f>
        <v>0</v>
      </c>
      <c r="Q163" s="124">
        <v>0</v>
      </c>
      <c r="R163" s="124">
        <f>Q163*H163</f>
        <v>0</v>
      </c>
      <c r="S163" s="124">
        <v>0</v>
      </c>
      <c r="T163" s="12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26" t="s">
        <v>146</v>
      </c>
      <c r="AT163" s="126" t="s">
        <v>141</v>
      </c>
      <c r="AU163" s="126" t="s">
        <v>85</v>
      </c>
      <c r="AY163" s="50" t="s">
        <v>139</v>
      </c>
      <c r="BE163" s="127">
        <f>IF(N163="základní",J163,0)</f>
        <v>0</v>
      </c>
      <c r="BF163" s="127">
        <f>IF(N163="snížená",J163,0)</f>
        <v>0</v>
      </c>
      <c r="BG163" s="127">
        <f>IF(N163="zákl. přenesená",J163,0)</f>
        <v>0</v>
      </c>
      <c r="BH163" s="127">
        <f>IF(N163="sníž. přenesená",J163,0)</f>
        <v>0</v>
      </c>
      <c r="BI163" s="127">
        <f>IF(N163="nulová",J163,0)</f>
        <v>0</v>
      </c>
      <c r="BJ163" s="50" t="s">
        <v>83</v>
      </c>
      <c r="BK163" s="127">
        <f>ROUND(I163*H163,2)</f>
        <v>0</v>
      </c>
      <c r="BL163" s="50" t="s">
        <v>146</v>
      </c>
      <c r="BM163" s="126" t="s">
        <v>674</v>
      </c>
    </row>
    <row r="164" spans="1:65" s="62" customFormat="1">
      <c r="A164" s="34"/>
      <c r="B164" s="30"/>
      <c r="C164" s="152"/>
      <c r="D164" s="206" t="s">
        <v>148</v>
      </c>
      <c r="E164" s="152"/>
      <c r="F164" s="207" t="s">
        <v>271</v>
      </c>
      <c r="G164" s="152"/>
      <c r="H164" s="152"/>
      <c r="I164" s="34"/>
      <c r="J164" s="152"/>
      <c r="K164" s="152"/>
      <c r="L164" s="30"/>
      <c r="M164" s="128"/>
      <c r="N164" s="129"/>
      <c r="O164" s="123"/>
      <c r="P164" s="123"/>
      <c r="Q164" s="123"/>
      <c r="R164" s="123"/>
      <c r="S164" s="123"/>
      <c r="T164" s="130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50" t="s">
        <v>148</v>
      </c>
      <c r="AU164" s="50" t="s">
        <v>85</v>
      </c>
    </row>
    <row r="165" spans="1:65" s="31" customFormat="1" ht="22.9" customHeight="1">
      <c r="B165" s="114"/>
      <c r="C165" s="195"/>
      <c r="D165" s="196" t="s">
        <v>75</v>
      </c>
      <c r="E165" s="199" t="s">
        <v>167</v>
      </c>
      <c r="F165" s="199" t="s">
        <v>272</v>
      </c>
      <c r="G165" s="195"/>
      <c r="H165" s="195"/>
      <c r="J165" s="200">
        <f>BK165</f>
        <v>0</v>
      </c>
      <c r="K165" s="195"/>
      <c r="L165" s="114"/>
      <c r="M165" s="116"/>
      <c r="N165" s="117"/>
      <c r="O165" s="117"/>
      <c r="P165" s="118">
        <f>SUM(P166:P182)</f>
        <v>0</v>
      </c>
      <c r="Q165" s="117"/>
      <c r="R165" s="118">
        <f>SUM(R166:R182)</f>
        <v>322.34746000000001</v>
      </c>
      <c r="S165" s="117"/>
      <c r="T165" s="119">
        <f>SUM(T166:T182)</f>
        <v>0</v>
      </c>
      <c r="AR165" s="115" t="s">
        <v>83</v>
      </c>
      <c r="AT165" s="120" t="s">
        <v>75</v>
      </c>
      <c r="AU165" s="120" t="s">
        <v>83</v>
      </c>
      <c r="AY165" s="115" t="s">
        <v>139</v>
      </c>
      <c r="BK165" s="121">
        <f>SUM(BK166:BK182)</f>
        <v>0</v>
      </c>
    </row>
    <row r="166" spans="1:65" s="62" customFormat="1" ht="21.75" customHeight="1">
      <c r="A166" s="34"/>
      <c r="B166" s="30"/>
      <c r="C166" s="201" t="s">
        <v>226</v>
      </c>
      <c r="D166" s="201" t="s">
        <v>141</v>
      </c>
      <c r="E166" s="202" t="s">
        <v>274</v>
      </c>
      <c r="F166" s="203" t="s">
        <v>275</v>
      </c>
      <c r="G166" s="204" t="s">
        <v>144</v>
      </c>
      <c r="H166" s="205">
        <v>87.9</v>
      </c>
      <c r="I166" s="32"/>
      <c r="J166" s="224">
        <f>ROUND(I166*H166,2)</f>
        <v>0</v>
      </c>
      <c r="K166" s="203" t="s">
        <v>145</v>
      </c>
      <c r="L166" s="30"/>
      <c r="M166" s="33" t="s">
        <v>1</v>
      </c>
      <c r="N166" s="122" t="s">
        <v>41</v>
      </c>
      <c r="O166" s="123"/>
      <c r="P166" s="124">
        <f>O166*H166</f>
        <v>0</v>
      </c>
      <c r="Q166" s="124">
        <v>0.23</v>
      </c>
      <c r="R166" s="124">
        <f>Q166*H166</f>
        <v>20.217000000000002</v>
      </c>
      <c r="S166" s="124">
        <v>0</v>
      </c>
      <c r="T166" s="12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26" t="s">
        <v>146</v>
      </c>
      <c r="AT166" s="126" t="s">
        <v>141</v>
      </c>
      <c r="AU166" s="126" t="s">
        <v>85</v>
      </c>
      <c r="AY166" s="50" t="s">
        <v>139</v>
      </c>
      <c r="BE166" s="127">
        <f>IF(N166="základní",J166,0)</f>
        <v>0</v>
      </c>
      <c r="BF166" s="127">
        <f>IF(N166="snížená",J166,0)</f>
        <v>0</v>
      </c>
      <c r="BG166" s="127">
        <f>IF(N166="zákl. přenesená",J166,0)</f>
        <v>0</v>
      </c>
      <c r="BH166" s="127">
        <f>IF(N166="sníž. přenesená",J166,0)</f>
        <v>0</v>
      </c>
      <c r="BI166" s="127">
        <f>IF(N166="nulová",J166,0)</f>
        <v>0</v>
      </c>
      <c r="BJ166" s="50" t="s">
        <v>83</v>
      </c>
      <c r="BK166" s="127">
        <f>ROUND(I166*H166,2)</f>
        <v>0</v>
      </c>
      <c r="BL166" s="50" t="s">
        <v>146</v>
      </c>
      <c r="BM166" s="126" t="s">
        <v>675</v>
      </c>
    </row>
    <row r="167" spans="1:65" s="62" customFormat="1" ht="19.5">
      <c r="A167" s="34"/>
      <c r="B167" s="30"/>
      <c r="C167" s="152"/>
      <c r="D167" s="206" t="s">
        <v>148</v>
      </c>
      <c r="E167" s="152"/>
      <c r="F167" s="207" t="s">
        <v>277</v>
      </c>
      <c r="G167" s="152"/>
      <c r="H167" s="152"/>
      <c r="I167" s="34"/>
      <c r="J167" s="152"/>
      <c r="K167" s="152"/>
      <c r="L167" s="30"/>
      <c r="M167" s="128"/>
      <c r="N167" s="129"/>
      <c r="O167" s="123"/>
      <c r="P167" s="123"/>
      <c r="Q167" s="123"/>
      <c r="R167" s="123"/>
      <c r="S167" s="123"/>
      <c r="T167" s="130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50" t="s">
        <v>148</v>
      </c>
      <c r="AU167" s="50" t="s">
        <v>85</v>
      </c>
    </row>
    <row r="168" spans="1:65" s="35" customFormat="1">
      <c r="B168" s="136"/>
      <c r="C168" s="212"/>
      <c r="D168" s="206" t="s">
        <v>154</v>
      </c>
      <c r="E168" s="213" t="s">
        <v>1</v>
      </c>
      <c r="F168" s="214" t="s">
        <v>278</v>
      </c>
      <c r="G168" s="212"/>
      <c r="H168" s="213" t="s">
        <v>1</v>
      </c>
      <c r="J168" s="212"/>
      <c r="K168" s="212"/>
      <c r="L168" s="136"/>
      <c r="M168" s="138"/>
      <c r="N168" s="139"/>
      <c r="O168" s="139"/>
      <c r="P168" s="139"/>
      <c r="Q168" s="139"/>
      <c r="R168" s="139"/>
      <c r="S168" s="139"/>
      <c r="T168" s="140"/>
      <c r="AT168" s="137" t="s">
        <v>154</v>
      </c>
      <c r="AU168" s="137" t="s">
        <v>85</v>
      </c>
      <c r="AV168" s="35" t="s">
        <v>83</v>
      </c>
      <c r="AW168" s="35" t="s">
        <v>32</v>
      </c>
      <c r="AX168" s="35" t="s">
        <v>76</v>
      </c>
      <c r="AY168" s="137" t="s">
        <v>139</v>
      </c>
    </row>
    <row r="169" spans="1:65" s="36" customFormat="1">
      <c r="B169" s="131"/>
      <c r="C169" s="208"/>
      <c r="D169" s="206" t="s">
        <v>154</v>
      </c>
      <c r="E169" s="209" t="s">
        <v>1</v>
      </c>
      <c r="F169" s="210" t="s">
        <v>676</v>
      </c>
      <c r="G169" s="208"/>
      <c r="H169" s="211">
        <v>87.9</v>
      </c>
      <c r="J169" s="208"/>
      <c r="K169" s="208"/>
      <c r="L169" s="131"/>
      <c r="M169" s="133"/>
      <c r="N169" s="134"/>
      <c r="O169" s="134"/>
      <c r="P169" s="134"/>
      <c r="Q169" s="134"/>
      <c r="R169" s="134"/>
      <c r="S169" s="134"/>
      <c r="T169" s="135"/>
      <c r="AT169" s="132" t="s">
        <v>154</v>
      </c>
      <c r="AU169" s="132" t="s">
        <v>85</v>
      </c>
      <c r="AV169" s="36" t="s">
        <v>85</v>
      </c>
      <c r="AW169" s="36" t="s">
        <v>32</v>
      </c>
      <c r="AX169" s="36" t="s">
        <v>83</v>
      </c>
      <c r="AY169" s="132" t="s">
        <v>139</v>
      </c>
    </row>
    <row r="170" spans="1:65" s="62" customFormat="1" ht="24.2" customHeight="1">
      <c r="A170" s="34"/>
      <c r="B170" s="30"/>
      <c r="C170" s="201" t="s">
        <v>231</v>
      </c>
      <c r="D170" s="201" t="s">
        <v>141</v>
      </c>
      <c r="E170" s="202" t="s">
        <v>677</v>
      </c>
      <c r="F170" s="203" t="s">
        <v>678</v>
      </c>
      <c r="G170" s="204" t="s">
        <v>144</v>
      </c>
      <c r="H170" s="205">
        <v>445</v>
      </c>
      <c r="I170" s="32"/>
      <c r="J170" s="224">
        <f>ROUND(I170*H170,2)</f>
        <v>0</v>
      </c>
      <c r="K170" s="203" t="s">
        <v>145</v>
      </c>
      <c r="L170" s="30"/>
      <c r="M170" s="33" t="s">
        <v>1</v>
      </c>
      <c r="N170" s="122" t="s">
        <v>41</v>
      </c>
      <c r="O170" s="123"/>
      <c r="P170" s="124">
        <f>O170*H170</f>
        <v>0</v>
      </c>
      <c r="Q170" s="124">
        <v>0.46</v>
      </c>
      <c r="R170" s="124">
        <f>Q170*H170</f>
        <v>204.70000000000002</v>
      </c>
      <c r="S170" s="124">
        <v>0</v>
      </c>
      <c r="T170" s="12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26" t="s">
        <v>146</v>
      </c>
      <c r="AT170" s="126" t="s">
        <v>141</v>
      </c>
      <c r="AU170" s="126" t="s">
        <v>85</v>
      </c>
      <c r="AY170" s="50" t="s">
        <v>139</v>
      </c>
      <c r="BE170" s="127">
        <f>IF(N170="základní",J170,0)</f>
        <v>0</v>
      </c>
      <c r="BF170" s="127">
        <f>IF(N170="snížená",J170,0)</f>
        <v>0</v>
      </c>
      <c r="BG170" s="127">
        <f>IF(N170="zákl. přenesená",J170,0)</f>
        <v>0</v>
      </c>
      <c r="BH170" s="127">
        <f>IF(N170="sníž. přenesená",J170,0)</f>
        <v>0</v>
      </c>
      <c r="BI170" s="127">
        <f>IF(N170="nulová",J170,0)</f>
        <v>0</v>
      </c>
      <c r="BJ170" s="50" t="s">
        <v>83</v>
      </c>
      <c r="BK170" s="127">
        <f>ROUND(I170*H170,2)</f>
        <v>0</v>
      </c>
      <c r="BL170" s="50" t="s">
        <v>146</v>
      </c>
      <c r="BM170" s="126" t="s">
        <v>679</v>
      </c>
    </row>
    <row r="171" spans="1:65" s="62" customFormat="1" ht="19.5">
      <c r="A171" s="34"/>
      <c r="B171" s="30"/>
      <c r="C171" s="152"/>
      <c r="D171" s="206" t="s">
        <v>148</v>
      </c>
      <c r="E171" s="152"/>
      <c r="F171" s="207" t="s">
        <v>680</v>
      </c>
      <c r="G171" s="152"/>
      <c r="H171" s="152"/>
      <c r="I171" s="34"/>
      <c r="J171" s="152"/>
      <c r="K171" s="152"/>
      <c r="L171" s="30"/>
      <c r="M171" s="128"/>
      <c r="N171" s="129"/>
      <c r="O171" s="123"/>
      <c r="P171" s="123"/>
      <c r="Q171" s="123"/>
      <c r="R171" s="123"/>
      <c r="S171" s="123"/>
      <c r="T171" s="130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50" t="s">
        <v>148</v>
      </c>
      <c r="AU171" s="50" t="s">
        <v>85</v>
      </c>
    </row>
    <row r="172" spans="1:65" s="62" customFormat="1" ht="24.2" customHeight="1">
      <c r="A172" s="34"/>
      <c r="B172" s="30"/>
      <c r="C172" s="201" t="s">
        <v>238</v>
      </c>
      <c r="D172" s="201" t="s">
        <v>141</v>
      </c>
      <c r="E172" s="202" t="s">
        <v>297</v>
      </c>
      <c r="F172" s="203" t="s">
        <v>298</v>
      </c>
      <c r="G172" s="204" t="s">
        <v>144</v>
      </c>
      <c r="H172" s="205">
        <v>445</v>
      </c>
      <c r="I172" s="32"/>
      <c r="J172" s="224">
        <f>ROUND(I172*H172,2)</f>
        <v>0</v>
      </c>
      <c r="K172" s="203" t="s">
        <v>145</v>
      </c>
      <c r="L172" s="30"/>
      <c r="M172" s="33" t="s">
        <v>1</v>
      </c>
      <c r="N172" s="122" t="s">
        <v>41</v>
      </c>
      <c r="O172" s="123"/>
      <c r="P172" s="124">
        <f>O172*H172</f>
        <v>0</v>
      </c>
      <c r="Q172" s="124">
        <v>8.9219999999999994E-2</v>
      </c>
      <c r="R172" s="124">
        <f>Q172*H172</f>
        <v>39.7029</v>
      </c>
      <c r="S172" s="124">
        <v>0</v>
      </c>
      <c r="T172" s="12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26" t="s">
        <v>146</v>
      </c>
      <c r="AT172" s="126" t="s">
        <v>141</v>
      </c>
      <c r="AU172" s="126" t="s">
        <v>85</v>
      </c>
      <c r="AY172" s="50" t="s">
        <v>139</v>
      </c>
      <c r="BE172" s="127">
        <f>IF(N172="základní",J172,0)</f>
        <v>0</v>
      </c>
      <c r="BF172" s="127">
        <f>IF(N172="snížená",J172,0)</f>
        <v>0</v>
      </c>
      <c r="BG172" s="127">
        <f>IF(N172="zákl. přenesená",J172,0)</f>
        <v>0</v>
      </c>
      <c r="BH172" s="127">
        <f>IF(N172="sníž. přenesená",J172,0)</f>
        <v>0</v>
      </c>
      <c r="BI172" s="127">
        <f>IF(N172="nulová",J172,0)</f>
        <v>0</v>
      </c>
      <c r="BJ172" s="50" t="s">
        <v>83</v>
      </c>
      <c r="BK172" s="127">
        <f>ROUND(I172*H172,2)</f>
        <v>0</v>
      </c>
      <c r="BL172" s="50" t="s">
        <v>146</v>
      </c>
      <c r="BM172" s="126" t="s">
        <v>681</v>
      </c>
    </row>
    <row r="173" spans="1:65" s="62" customFormat="1" ht="48.75">
      <c r="A173" s="34"/>
      <c r="B173" s="30"/>
      <c r="C173" s="152"/>
      <c r="D173" s="206" t="s">
        <v>148</v>
      </c>
      <c r="E173" s="152"/>
      <c r="F173" s="207" t="s">
        <v>300</v>
      </c>
      <c r="G173" s="152"/>
      <c r="H173" s="152"/>
      <c r="I173" s="34"/>
      <c r="J173" s="152"/>
      <c r="K173" s="152"/>
      <c r="L173" s="30"/>
      <c r="M173" s="128"/>
      <c r="N173" s="129"/>
      <c r="O173" s="123"/>
      <c r="P173" s="123"/>
      <c r="Q173" s="123"/>
      <c r="R173" s="123"/>
      <c r="S173" s="123"/>
      <c r="T173" s="130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50" t="s">
        <v>148</v>
      </c>
      <c r="AU173" s="50" t="s">
        <v>85</v>
      </c>
    </row>
    <row r="174" spans="1:65" s="36" customFormat="1">
      <c r="B174" s="131"/>
      <c r="C174" s="208"/>
      <c r="D174" s="206" t="s">
        <v>154</v>
      </c>
      <c r="E174" s="209" t="s">
        <v>1</v>
      </c>
      <c r="F174" s="210" t="s">
        <v>682</v>
      </c>
      <c r="G174" s="208"/>
      <c r="H174" s="211">
        <v>433</v>
      </c>
      <c r="J174" s="208"/>
      <c r="K174" s="208"/>
      <c r="L174" s="131"/>
      <c r="M174" s="133"/>
      <c r="N174" s="134"/>
      <c r="O174" s="134"/>
      <c r="P174" s="134"/>
      <c r="Q174" s="134"/>
      <c r="R174" s="134"/>
      <c r="S174" s="134"/>
      <c r="T174" s="135"/>
      <c r="AT174" s="132" t="s">
        <v>154</v>
      </c>
      <c r="AU174" s="132" t="s">
        <v>85</v>
      </c>
      <c r="AV174" s="36" t="s">
        <v>85</v>
      </c>
      <c r="AW174" s="36" t="s">
        <v>32</v>
      </c>
      <c r="AX174" s="36" t="s">
        <v>76</v>
      </c>
      <c r="AY174" s="132" t="s">
        <v>139</v>
      </c>
    </row>
    <row r="175" spans="1:65" s="36" customFormat="1">
      <c r="B175" s="131"/>
      <c r="C175" s="208"/>
      <c r="D175" s="206" t="s">
        <v>154</v>
      </c>
      <c r="E175" s="209" t="s">
        <v>1</v>
      </c>
      <c r="F175" s="210" t="s">
        <v>683</v>
      </c>
      <c r="G175" s="208"/>
      <c r="H175" s="211">
        <v>12</v>
      </c>
      <c r="J175" s="208"/>
      <c r="K175" s="208"/>
      <c r="L175" s="131"/>
      <c r="M175" s="133"/>
      <c r="N175" s="134"/>
      <c r="O175" s="134"/>
      <c r="P175" s="134"/>
      <c r="Q175" s="134"/>
      <c r="R175" s="134"/>
      <c r="S175" s="134"/>
      <c r="T175" s="135"/>
      <c r="AT175" s="132" t="s">
        <v>154</v>
      </c>
      <c r="AU175" s="132" t="s">
        <v>85</v>
      </c>
      <c r="AV175" s="36" t="s">
        <v>85</v>
      </c>
      <c r="AW175" s="36" t="s">
        <v>32</v>
      </c>
      <c r="AX175" s="36" t="s">
        <v>76</v>
      </c>
      <c r="AY175" s="132" t="s">
        <v>139</v>
      </c>
    </row>
    <row r="176" spans="1:65" s="39" customFormat="1">
      <c r="B176" s="143"/>
      <c r="C176" s="220"/>
      <c r="D176" s="206" t="s">
        <v>154</v>
      </c>
      <c r="E176" s="221" t="s">
        <v>1</v>
      </c>
      <c r="F176" s="222" t="s">
        <v>320</v>
      </c>
      <c r="G176" s="220"/>
      <c r="H176" s="223">
        <v>445</v>
      </c>
      <c r="J176" s="220"/>
      <c r="K176" s="220"/>
      <c r="L176" s="143"/>
      <c r="M176" s="145"/>
      <c r="N176" s="146"/>
      <c r="O176" s="146"/>
      <c r="P176" s="146"/>
      <c r="Q176" s="146"/>
      <c r="R176" s="146"/>
      <c r="S176" s="146"/>
      <c r="T176" s="147"/>
      <c r="AT176" s="144" t="s">
        <v>154</v>
      </c>
      <c r="AU176" s="144" t="s">
        <v>85</v>
      </c>
      <c r="AV176" s="39" t="s">
        <v>146</v>
      </c>
      <c r="AW176" s="39" t="s">
        <v>32</v>
      </c>
      <c r="AX176" s="39" t="s">
        <v>83</v>
      </c>
      <c r="AY176" s="144" t="s">
        <v>139</v>
      </c>
    </row>
    <row r="177" spans="1:65" s="62" customFormat="1" ht="16.5" customHeight="1">
      <c r="A177" s="34"/>
      <c r="B177" s="30"/>
      <c r="C177" s="215" t="s">
        <v>245</v>
      </c>
      <c r="D177" s="215" t="s">
        <v>256</v>
      </c>
      <c r="E177" s="216" t="s">
        <v>303</v>
      </c>
      <c r="F177" s="217" t="s">
        <v>304</v>
      </c>
      <c r="G177" s="218" t="s">
        <v>144</v>
      </c>
      <c r="H177" s="219">
        <v>437.33</v>
      </c>
      <c r="I177" s="37"/>
      <c r="J177" s="225">
        <f>ROUND(I177*H177,2)</f>
        <v>0</v>
      </c>
      <c r="K177" s="217" t="s">
        <v>1</v>
      </c>
      <c r="L177" s="141"/>
      <c r="M177" s="38" t="s">
        <v>1</v>
      </c>
      <c r="N177" s="142" t="s">
        <v>41</v>
      </c>
      <c r="O177" s="123"/>
      <c r="P177" s="124">
        <f>O177*H177</f>
        <v>0</v>
      </c>
      <c r="Q177" s="124">
        <v>0.13200000000000001</v>
      </c>
      <c r="R177" s="124">
        <f>Q177*H177</f>
        <v>57.727560000000004</v>
      </c>
      <c r="S177" s="124">
        <v>0</v>
      </c>
      <c r="T177" s="12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26" t="s">
        <v>179</v>
      </c>
      <c r="AT177" s="126" t="s">
        <v>256</v>
      </c>
      <c r="AU177" s="126" t="s">
        <v>85</v>
      </c>
      <c r="AY177" s="50" t="s">
        <v>139</v>
      </c>
      <c r="BE177" s="127">
        <f>IF(N177="základní",J177,0)</f>
        <v>0</v>
      </c>
      <c r="BF177" s="127">
        <f>IF(N177="snížená",J177,0)</f>
        <v>0</v>
      </c>
      <c r="BG177" s="127">
        <f>IF(N177="zákl. přenesená",J177,0)</f>
        <v>0</v>
      </c>
      <c r="BH177" s="127">
        <f>IF(N177="sníž. přenesená",J177,0)</f>
        <v>0</v>
      </c>
      <c r="BI177" s="127">
        <f>IF(N177="nulová",J177,0)</f>
        <v>0</v>
      </c>
      <c r="BJ177" s="50" t="s">
        <v>83</v>
      </c>
      <c r="BK177" s="127">
        <f>ROUND(I177*H177,2)</f>
        <v>0</v>
      </c>
      <c r="BL177" s="50" t="s">
        <v>146</v>
      </c>
      <c r="BM177" s="126" t="s">
        <v>684</v>
      </c>
    </row>
    <row r="178" spans="1:65" s="62" customFormat="1">
      <c r="A178" s="34"/>
      <c r="B178" s="30"/>
      <c r="C178" s="152"/>
      <c r="D178" s="206" t="s">
        <v>148</v>
      </c>
      <c r="E178" s="152"/>
      <c r="F178" s="207"/>
      <c r="G178" s="152"/>
      <c r="H178" s="152"/>
      <c r="I178" s="34"/>
      <c r="J178" s="152"/>
      <c r="K178" s="152"/>
      <c r="L178" s="30"/>
      <c r="M178" s="128"/>
      <c r="N178" s="129"/>
      <c r="O178" s="123"/>
      <c r="P178" s="123"/>
      <c r="Q178" s="123"/>
      <c r="R178" s="123"/>
      <c r="S178" s="123"/>
      <c r="T178" s="130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50" t="s">
        <v>148</v>
      </c>
      <c r="AU178" s="50" t="s">
        <v>85</v>
      </c>
    </row>
    <row r="179" spans="1:65" s="36" customFormat="1">
      <c r="B179" s="131"/>
      <c r="C179" s="208"/>
      <c r="D179" s="206" t="s">
        <v>154</v>
      </c>
      <c r="E179" s="209" t="s">
        <v>1</v>
      </c>
      <c r="F179" s="210" t="s">
        <v>685</v>
      </c>
      <c r="G179" s="208"/>
      <c r="H179" s="211">
        <v>433</v>
      </c>
      <c r="J179" s="208"/>
      <c r="K179" s="208"/>
      <c r="L179" s="131"/>
      <c r="M179" s="133"/>
      <c r="N179" s="134"/>
      <c r="O179" s="134"/>
      <c r="P179" s="134"/>
      <c r="Q179" s="134"/>
      <c r="R179" s="134"/>
      <c r="S179" s="134"/>
      <c r="T179" s="135"/>
      <c r="AT179" s="132" t="s">
        <v>154</v>
      </c>
      <c r="AU179" s="132" t="s">
        <v>85</v>
      </c>
      <c r="AV179" s="36" t="s">
        <v>85</v>
      </c>
      <c r="AW179" s="36" t="s">
        <v>32</v>
      </c>
      <c r="AX179" s="36" t="s">
        <v>83</v>
      </c>
      <c r="AY179" s="132" t="s">
        <v>139</v>
      </c>
    </row>
    <row r="180" spans="1:65" s="36" customFormat="1">
      <c r="B180" s="131"/>
      <c r="C180" s="208"/>
      <c r="D180" s="206" t="s">
        <v>154</v>
      </c>
      <c r="E180" s="208"/>
      <c r="F180" s="210" t="s">
        <v>686</v>
      </c>
      <c r="G180" s="208"/>
      <c r="H180" s="211">
        <v>437.33</v>
      </c>
      <c r="J180" s="208"/>
      <c r="K180" s="208"/>
      <c r="L180" s="131"/>
      <c r="M180" s="133"/>
      <c r="N180" s="134"/>
      <c r="O180" s="134"/>
      <c r="P180" s="134"/>
      <c r="Q180" s="134"/>
      <c r="R180" s="134"/>
      <c r="S180" s="134"/>
      <c r="T180" s="135"/>
      <c r="AT180" s="132" t="s">
        <v>154</v>
      </c>
      <c r="AU180" s="132" t="s">
        <v>85</v>
      </c>
      <c r="AV180" s="36" t="s">
        <v>85</v>
      </c>
      <c r="AW180" s="36" t="s">
        <v>3</v>
      </c>
      <c r="AX180" s="36" t="s">
        <v>83</v>
      </c>
      <c r="AY180" s="132" t="s">
        <v>139</v>
      </c>
    </row>
    <row r="181" spans="1:65" s="62" customFormat="1" ht="16.5" customHeight="1">
      <c r="A181" s="34"/>
      <c r="B181" s="30"/>
      <c r="C181" s="201" t="s">
        <v>251</v>
      </c>
      <c r="D181" s="201" t="s">
        <v>141</v>
      </c>
      <c r="E181" s="202" t="s">
        <v>687</v>
      </c>
      <c r="F181" s="203" t="s">
        <v>688</v>
      </c>
      <c r="G181" s="204" t="s">
        <v>144</v>
      </c>
      <c r="H181" s="205">
        <v>4.4000000000000004</v>
      </c>
      <c r="I181" s="32"/>
      <c r="J181" s="224">
        <f>ROUND(I181*H181,2)</f>
        <v>0</v>
      </c>
      <c r="K181" s="203" t="s">
        <v>1</v>
      </c>
      <c r="L181" s="30"/>
      <c r="M181" s="33" t="s">
        <v>1</v>
      </c>
      <c r="N181" s="122" t="s">
        <v>41</v>
      </c>
      <c r="O181" s="123"/>
      <c r="P181" s="124">
        <f>O181*H181</f>
        <v>0</v>
      </c>
      <c r="Q181" s="124">
        <v>0</v>
      </c>
      <c r="R181" s="124">
        <f>Q181*H181</f>
        <v>0</v>
      </c>
      <c r="S181" s="124">
        <v>0</v>
      </c>
      <c r="T181" s="12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26" t="s">
        <v>146</v>
      </c>
      <c r="AT181" s="126" t="s">
        <v>141</v>
      </c>
      <c r="AU181" s="126" t="s">
        <v>85</v>
      </c>
      <c r="AY181" s="50" t="s">
        <v>139</v>
      </c>
      <c r="BE181" s="127">
        <f>IF(N181="základní",J181,0)</f>
        <v>0</v>
      </c>
      <c r="BF181" s="127">
        <f>IF(N181="snížená",J181,0)</f>
        <v>0</v>
      </c>
      <c r="BG181" s="127">
        <f>IF(N181="zákl. přenesená",J181,0)</f>
        <v>0</v>
      </c>
      <c r="BH181" s="127">
        <f>IF(N181="sníž. přenesená",J181,0)</f>
        <v>0</v>
      </c>
      <c r="BI181" s="127">
        <f>IF(N181="nulová",J181,0)</f>
        <v>0</v>
      </c>
      <c r="BJ181" s="50" t="s">
        <v>83</v>
      </c>
      <c r="BK181" s="127">
        <f>ROUND(I181*H181,2)</f>
        <v>0</v>
      </c>
      <c r="BL181" s="50" t="s">
        <v>146</v>
      </c>
      <c r="BM181" s="126" t="s">
        <v>689</v>
      </c>
    </row>
    <row r="182" spans="1:65" s="62" customFormat="1" ht="48.75">
      <c r="A182" s="34"/>
      <c r="B182" s="30"/>
      <c r="C182" s="152"/>
      <c r="D182" s="206" t="s">
        <v>148</v>
      </c>
      <c r="E182" s="152"/>
      <c r="F182" s="207" t="s">
        <v>690</v>
      </c>
      <c r="G182" s="152"/>
      <c r="H182" s="152"/>
      <c r="I182" s="34"/>
      <c r="J182" s="152"/>
      <c r="K182" s="152"/>
      <c r="L182" s="30"/>
      <c r="M182" s="128"/>
      <c r="N182" s="129"/>
      <c r="O182" s="123"/>
      <c r="P182" s="123"/>
      <c r="Q182" s="123"/>
      <c r="R182" s="123"/>
      <c r="S182" s="123"/>
      <c r="T182" s="130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50" t="s">
        <v>148</v>
      </c>
      <c r="AU182" s="50" t="s">
        <v>85</v>
      </c>
    </row>
    <row r="183" spans="1:65" s="31" customFormat="1" ht="22.9" customHeight="1">
      <c r="B183" s="114"/>
      <c r="C183" s="195"/>
      <c r="D183" s="196" t="s">
        <v>75</v>
      </c>
      <c r="E183" s="199" t="s">
        <v>185</v>
      </c>
      <c r="F183" s="199" t="s">
        <v>373</v>
      </c>
      <c r="G183" s="195"/>
      <c r="H183" s="195"/>
      <c r="J183" s="200">
        <f>BK183</f>
        <v>0</v>
      </c>
      <c r="K183" s="195"/>
      <c r="L183" s="114"/>
      <c r="M183" s="116"/>
      <c r="N183" s="117"/>
      <c r="O183" s="117"/>
      <c r="P183" s="118">
        <f>SUM(P184:P197)</f>
        <v>0</v>
      </c>
      <c r="Q183" s="117"/>
      <c r="R183" s="118">
        <f>SUM(R184:R197)</f>
        <v>78.310361799999995</v>
      </c>
      <c r="S183" s="117"/>
      <c r="T183" s="119">
        <f>SUM(T184:T197)</f>
        <v>0</v>
      </c>
      <c r="AR183" s="115" t="s">
        <v>83</v>
      </c>
      <c r="AT183" s="120" t="s">
        <v>75</v>
      </c>
      <c r="AU183" s="120" t="s">
        <v>83</v>
      </c>
      <c r="AY183" s="115" t="s">
        <v>139</v>
      </c>
      <c r="BK183" s="121">
        <f>SUM(BK184:BK197)</f>
        <v>0</v>
      </c>
    </row>
    <row r="184" spans="1:65" s="62" customFormat="1" ht="24.2" customHeight="1">
      <c r="A184" s="34"/>
      <c r="B184" s="30"/>
      <c r="C184" s="201" t="s">
        <v>7</v>
      </c>
      <c r="D184" s="201" t="s">
        <v>141</v>
      </c>
      <c r="E184" s="202" t="s">
        <v>691</v>
      </c>
      <c r="F184" s="203" t="s">
        <v>692</v>
      </c>
      <c r="G184" s="204" t="s">
        <v>359</v>
      </c>
      <c r="H184" s="205">
        <v>2</v>
      </c>
      <c r="I184" s="32"/>
      <c r="J184" s="224">
        <f>ROUND(I184*H184,2)</f>
        <v>0</v>
      </c>
      <c r="K184" s="203" t="s">
        <v>1</v>
      </c>
      <c r="L184" s="30"/>
      <c r="M184" s="33" t="s">
        <v>1</v>
      </c>
      <c r="N184" s="122" t="s">
        <v>41</v>
      </c>
      <c r="O184" s="123"/>
      <c r="P184" s="124">
        <f>O184*H184</f>
        <v>0</v>
      </c>
      <c r="Q184" s="124">
        <v>0.11241</v>
      </c>
      <c r="R184" s="124">
        <f>Q184*H184</f>
        <v>0.22481999999999999</v>
      </c>
      <c r="S184" s="124">
        <v>0</v>
      </c>
      <c r="T184" s="12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26" t="s">
        <v>146</v>
      </c>
      <c r="AT184" s="126" t="s">
        <v>141</v>
      </c>
      <c r="AU184" s="126" t="s">
        <v>85</v>
      </c>
      <c r="AY184" s="50" t="s">
        <v>139</v>
      </c>
      <c r="BE184" s="127">
        <f>IF(N184="základní",J184,0)</f>
        <v>0</v>
      </c>
      <c r="BF184" s="127">
        <f>IF(N184="snížená",J184,0)</f>
        <v>0</v>
      </c>
      <c r="BG184" s="127">
        <f>IF(N184="zákl. přenesená",J184,0)</f>
        <v>0</v>
      </c>
      <c r="BH184" s="127">
        <f>IF(N184="sníž. přenesená",J184,0)</f>
        <v>0</v>
      </c>
      <c r="BI184" s="127">
        <f>IF(N184="nulová",J184,0)</f>
        <v>0</v>
      </c>
      <c r="BJ184" s="50" t="s">
        <v>83</v>
      </c>
      <c r="BK184" s="127">
        <f>ROUND(I184*H184,2)</f>
        <v>0</v>
      </c>
      <c r="BL184" s="50" t="s">
        <v>146</v>
      </c>
      <c r="BM184" s="126" t="s">
        <v>693</v>
      </c>
    </row>
    <row r="185" spans="1:65" s="62" customFormat="1" ht="19.5">
      <c r="A185" s="34"/>
      <c r="B185" s="30"/>
      <c r="C185" s="152"/>
      <c r="D185" s="206" t="s">
        <v>148</v>
      </c>
      <c r="E185" s="152"/>
      <c r="F185" s="207" t="s">
        <v>694</v>
      </c>
      <c r="G185" s="152"/>
      <c r="H185" s="152"/>
      <c r="I185" s="34"/>
      <c r="J185" s="152"/>
      <c r="K185" s="152"/>
      <c r="L185" s="30"/>
      <c r="M185" s="128"/>
      <c r="N185" s="129"/>
      <c r="O185" s="123"/>
      <c r="P185" s="123"/>
      <c r="Q185" s="123"/>
      <c r="R185" s="123"/>
      <c r="S185" s="123"/>
      <c r="T185" s="130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50" t="s">
        <v>148</v>
      </c>
      <c r="AU185" s="50" t="s">
        <v>85</v>
      </c>
    </row>
    <row r="186" spans="1:65" s="62" customFormat="1" ht="24.2" customHeight="1">
      <c r="A186" s="34"/>
      <c r="B186" s="30"/>
      <c r="C186" s="201" t="s">
        <v>262</v>
      </c>
      <c r="D186" s="201" t="s">
        <v>141</v>
      </c>
      <c r="E186" s="202" t="s">
        <v>695</v>
      </c>
      <c r="F186" s="203" t="s">
        <v>696</v>
      </c>
      <c r="G186" s="204" t="s">
        <v>359</v>
      </c>
      <c r="H186" s="205">
        <v>2</v>
      </c>
      <c r="I186" s="32"/>
      <c r="J186" s="224">
        <f>ROUND(I186*H186,2)</f>
        <v>0</v>
      </c>
      <c r="K186" s="203" t="s">
        <v>1</v>
      </c>
      <c r="L186" s="30"/>
      <c r="M186" s="33" t="s">
        <v>1</v>
      </c>
      <c r="N186" s="122" t="s">
        <v>41</v>
      </c>
      <c r="O186" s="123"/>
      <c r="P186" s="124">
        <f>O186*H186</f>
        <v>0</v>
      </c>
      <c r="Q186" s="124">
        <v>0.11241</v>
      </c>
      <c r="R186" s="124">
        <f>Q186*H186</f>
        <v>0.22481999999999999</v>
      </c>
      <c r="S186" s="124">
        <v>0</v>
      </c>
      <c r="T186" s="12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26" t="s">
        <v>146</v>
      </c>
      <c r="AT186" s="126" t="s">
        <v>141</v>
      </c>
      <c r="AU186" s="126" t="s">
        <v>85</v>
      </c>
      <c r="AY186" s="50" t="s">
        <v>139</v>
      </c>
      <c r="BE186" s="127">
        <f>IF(N186="základní",J186,0)</f>
        <v>0</v>
      </c>
      <c r="BF186" s="127">
        <f>IF(N186="snížená",J186,0)</f>
        <v>0</v>
      </c>
      <c r="BG186" s="127">
        <f>IF(N186="zákl. přenesená",J186,0)</f>
        <v>0</v>
      </c>
      <c r="BH186" s="127">
        <f>IF(N186="sníž. přenesená",J186,0)</f>
        <v>0</v>
      </c>
      <c r="BI186" s="127">
        <f>IF(N186="nulová",J186,0)</f>
        <v>0</v>
      </c>
      <c r="BJ186" s="50" t="s">
        <v>83</v>
      </c>
      <c r="BK186" s="127">
        <f>ROUND(I186*H186,2)</f>
        <v>0</v>
      </c>
      <c r="BL186" s="50" t="s">
        <v>146</v>
      </c>
      <c r="BM186" s="126" t="s">
        <v>697</v>
      </c>
    </row>
    <row r="187" spans="1:65" s="62" customFormat="1" ht="19.5">
      <c r="A187" s="34"/>
      <c r="B187" s="30"/>
      <c r="C187" s="152"/>
      <c r="D187" s="206" t="s">
        <v>148</v>
      </c>
      <c r="E187" s="152"/>
      <c r="F187" s="207" t="s">
        <v>694</v>
      </c>
      <c r="G187" s="152"/>
      <c r="H187" s="152"/>
      <c r="I187" s="34"/>
      <c r="J187" s="152"/>
      <c r="K187" s="152"/>
      <c r="L187" s="30"/>
      <c r="M187" s="128"/>
      <c r="N187" s="129"/>
      <c r="O187" s="123"/>
      <c r="P187" s="123"/>
      <c r="Q187" s="123"/>
      <c r="R187" s="123"/>
      <c r="S187" s="123"/>
      <c r="T187" s="130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50" t="s">
        <v>148</v>
      </c>
      <c r="AU187" s="50" t="s">
        <v>85</v>
      </c>
    </row>
    <row r="188" spans="1:65" s="62" customFormat="1" ht="24.2" customHeight="1">
      <c r="A188" s="34"/>
      <c r="B188" s="30"/>
      <c r="C188" s="201" t="s">
        <v>267</v>
      </c>
      <c r="D188" s="201" t="s">
        <v>141</v>
      </c>
      <c r="E188" s="202" t="s">
        <v>698</v>
      </c>
      <c r="F188" s="203" t="s">
        <v>699</v>
      </c>
      <c r="G188" s="204" t="s">
        <v>359</v>
      </c>
      <c r="H188" s="205">
        <v>1</v>
      </c>
      <c r="I188" s="32"/>
      <c r="J188" s="224">
        <f>ROUND(I188*H188,2)</f>
        <v>0</v>
      </c>
      <c r="K188" s="203" t="s">
        <v>1</v>
      </c>
      <c r="L188" s="30"/>
      <c r="M188" s="33" t="s">
        <v>1</v>
      </c>
      <c r="N188" s="122" t="s">
        <v>41</v>
      </c>
      <c r="O188" s="123"/>
      <c r="P188" s="124">
        <f>O188*H188</f>
        <v>0</v>
      </c>
      <c r="Q188" s="124">
        <v>0.11241</v>
      </c>
      <c r="R188" s="124">
        <f>Q188*H188</f>
        <v>0.11241</v>
      </c>
      <c r="S188" s="124">
        <v>0</v>
      </c>
      <c r="T188" s="12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26" t="s">
        <v>146</v>
      </c>
      <c r="AT188" s="126" t="s">
        <v>141</v>
      </c>
      <c r="AU188" s="126" t="s">
        <v>85</v>
      </c>
      <c r="AY188" s="50" t="s">
        <v>139</v>
      </c>
      <c r="BE188" s="127">
        <f>IF(N188="základní",J188,0)</f>
        <v>0</v>
      </c>
      <c r="BF188" s="127">
        <f>IF(N188="snížená",J188,0)</f>
        <v>0</v>
      </c>
      <c r="BG188" s="127">
        <f>IF(N188="zákl. přenesená",J188,0)</f>
        <v>0</v>
      </c>
      <c r="BH188" s="127">
        <f>IF(N188="sníž. přenesená",J188,0)</f>
        <v>0</v>
      </c>
      <c r="BI188" s="127">
        <f>IF(N188="nulová",J188,0)</f>
        <v>0</v>
      </c>
      <c r="BJ188" s="50" t="s">
        <v>83</v>
      </c>
      <c r="BK188" s="127">
        <f>ROUND(I188*H188,2)</f>
        <v>0</v>
      </c>
      <c r="BL188" s="50" t="s">
        <v>146</v>
      </c>
      <c r="BM188" s="126" t="s">
        <v>700</v>
      </c>
    </row>
    <row r="189" spans="1:65" s="62" customFormat="1" ht="19.5">
      <c r="A189" s="34"/>
      <c r="B189" s="30"/>
      <c r="C189" s="152"/>
      <c r="D189" s="206" t="s">
        <v>148</v>
      </c>
      <c r="E189" s="152"/>
      <c r="F189" s="207" t="s">
        <v>694</v>
      </c>
      <c r="G189" s="152"/>
      <c r="H189" s="152"/>
      <c r="I189" s="34"/>
      <c r="J189" s="152"/>
      <c r="K189" s="152"/>
      <c r="L189" s="30"/>
      <c r="M189" s="128"/>
      <c r="N189" s="129"/>
      <c r="O189" s="123"/>
      <c r="P189" s="123"/>
      <c r="Q189" s="123"/>
      <c r="R189" s="123"/>
      <c r="S189" s="123"/>
      <c r="T189" s="13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50" t="s">
        <v>148</v>
      </c>
      <c r="AU189" s="50" t="s">
        <v>85</v>
      </c>
    </row>
    <row r="190" spans="1:65" s="62" customFormat="1" ht="33" customHeight="1">
      <c r="A190" s="34"/>
      <c r="B190" s="30"/>
      <c r="C190" s="201" t="s">
        <v>273</v>
      </c>
      <c r="D190" s="201" t="s">
        <v>141</v>
      </c>
      <c r="E190" s="202" t="s">
        <v>375</v>
      </c>
      <c r="F190" s="203" t="s">
        <v>376</v>
      </c>
      <c r="G190" s="204" t="s">
        <v>188</v>
      </c>
      <c r="H190" s="205">
        <v>293</v>
      </c>
      <c r="I190" s="32"/>
      <c r="J190" s="224">
        <f>ROUND(I190*H190,2)</f>
        <v>0</v>
      </c>
      <c r="K190" s="203" t="s">
        <v>145</v>
      </c>
      <c r="L190" s="30"/>
      <c r="M190" s="33" t="s">
        <v>1</v>
      </c>
      <c r="N190" s="122" t="s">
        <v>41</v>
      </c>
      <c r="O190" s="123"/>
      <c r="P190" s="124">
        <f>O190*H190</f>
        <v>0</v>
      </c>
      <c r="Q190" s="124">
        <v>0.14041999999999999</v>
      </c>
      <c r="R190" s="124">
        <f>Q190*H190</f>
        <v>41.143059999999998</v>
      </c>
      <c r="S190" s="124">
        <v>0</v>
      </c>
      <c r="T190" s="12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26" t="s">
        <v>146</v>
      </c>
      <c r="AT190" s="126" t="s">
        <v>141</v>
      </c>
      <c r="AU190" s="126" t="s">
        <v>85</v>
      </c>
      <c r="AY190" s="50" t="s">
        <v>139</v>
      </c>
      <c r="BE190" s="127">
        <f>IF(N190="základní",J190,0)</f>
        <v>0</v>
      </c>
      <c r="BF190" s="127">
        <f>IF(N190="snížená",J190,0)</f>
        <v>0</v>
      </c>
      <c r="BG190" s="127">
        <f>IF(N190="zákl. přenesená",J190,0)</f>
        <v>0</v>
      </c>
      <c r="BH190" s="127">
        <f>IF(N190="sníž. přenesená",J190,0)</f>
        <v>0</v>
      </c>
      <c r="BI190" s="127">
        <f>IF(N190="nulová",J190,0)</f>
        <v>0</v>
      </c>
      <c r="BJ190" s="50" t="s">
        <v>83</v>
      </c>
      <c r="BK190" s="127">
        <f>ROUND(I190*H190,2)</f>
        <v>0</v>
      </c>
      <c r="BL190" s="50" t="s">
        <v>146</v>
      </c>
      <c r="BM190" s="126" t="s">
        <v>701</v>
      </c>
    </row>
    <row r="191" spans="1:65" s="62" customFormat="1" ht="29.25">
      <c r="A191" s="34"/>
      <c r="B191" s="30"/>
      <c r="C191" s="152"/>
      <c r="D191" s="206" t="s">
        <v>148</v>
      </c>
      <c r="E191" s="152"/>
      <c r="F191" s="207" t="s">
        <v>378</v>
      </c>
      <c r="G191" s="152"/>
      <c r="H191" s="152"/>
      <c r="I191" s="34"/>
      <c r="J191" s="152"/>
      <c r="K191" s="152"/>
      <c r="L191" s="30"/>
      <c r="M191" s="128"/>
      <c r="N191" s="129"/>
      <c r="O191" s="123"/>
      <c r="P191" s="123"/>
      <c r="Q191" s="123"/>
      <c r="R191" s="123"/>
      <c r="S191" s="123"/>
      <c r="T191" s="130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50" t="s">
        <v>148</v>
      </c>
      <c r="AU191" s="50" t="s">
        <v>85</v>
      </c>
    </row>
    <row r="192" spans="1:65" s="62" customFormat="1" ht="16.5" customHeight="1">
      <c r="A192" s="34"/>
      <c r="B192" s="30"/>
      <c r="C192" s="215" t="s">
        <v>280</v>
      </c>
      <c r="D192" s="215" t="s">
        <v>256</v>
      </c>
      <c r="E192" s="216" t="s">
        <v>380</v>
      </c>
      <c r="F192" s="217" t="s">
        <v>381</v>
      </c>
      <c r="G192" s="218" t="s">
        <v>188</v>
      </c>
      <c r="H192" s="219">
        <v>298.86</v>
      </c>
      <c r="I192" s="37"/>
      <c r="J192" s="225">
        <f>ROUND(I192*H192,2)</f>
        <v>0</v>
      </c>
      <c r="K192" s="217" t="s">
        <v>145</v>
      </c>
      <c r="L192" s="141"/>
      <c r="M192" s="38" t="s">
        <v>1</v>
      </c>
      <c r="N192" s="142" t="s">
        <v>41</v>
      </c>
      <c r="O192" s="123"/>
      <c r="P192" s="124">
        <f>O192*H192</f>
        <v>0</v>
      </c>
      <c r="Q192" s="124">
        <v>5.6120000000000003E-2</v>
      </c>
      <c r="R192" s="124">
        <f>Q192*H192</f>
        <v>16.772023200000003</v>
      </c>
      <c r="S192" s="124">
        <v>0</v>
      </c>
      <c r="T192" s="12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26" t="s">
        <v>179</v>
      </c>
      <c r="AT192" s="126" t="s">
        <v>256</v>
      </c>
      <c r="AU192" s="126" t="s">
        <v>85</v>
      </c>
      <c r="AY192" s="50" t="s">
        <v>139</v>
      </c>
      <c r="BE192" s="127">
        <f>IF(N192="základní",J192,0)</f>
        <v>0</v>
      </c>
      <c r="BF192" s="127">
        <f>IF(N192="snížená",J192,0)</f>
        <v>0</v>
      </c>
      <c r="BG192" s="127">
        <f>IF(N192="zákl. přenesená",J192,0)</f>
        <v>0</v>
      </c>
      <c r="BH192" s="127">
        <f>IF(N192="sníž. přenesená",J192,0)</f>
        <v>0</v>
      </c>
      <c r="BI192" s="127">
        <f>IF(N192="nulová",J192,0)</f>
        <v>0</v>
      </c>
      <c r="BJ192" s="50" t="s">
        <v>83</v>
      </c>
      <c r="BK192" s="127">
        <f>ROUND(I192*H192,2)</f>
        <v>0</v>
      </c>
      <c r="BL192" s="50" t="s">
        <v>146</v>
      </c>
      <c r="BM192" s="126" t="s">
        <v>702</v>
      </c>
    </row>
    <row r="193" spans="1:65" s="62" customFormat="1">
      <c r="A193" s="34"/>
      <c r="B193" s="30"/>
      <c r="C193" s="152"/>
      <c r="D193" s="206" t="s">
        <v>148</v>
      </c>
      <c r="E193" s="152"/>
      <c r="F193" s="207" t="s">
        <v>381</v>
      </c>
      <c r="G193" s="152"/>
      <c r="H193" s="152"/>
      <c r="I193" s="34"/>
      <c r="J193" s="152"/>
      <c r="K193" s="152"/>
      <c r="L193" s="30"/>
      <c r="M193" s="128"/>
      <c r="N193" s="129"/>
      <c r="O193" s="123"/>
      <c r="P193" s="123"/>
      <c r="Q193" s="123"/>
      <c r="R193" s="123"/>
      <c r="S193" s="123"/>
      <c r="T193" s="130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50" t="s">
        <v>148</v>
      </c>
      <c r="AU193" s="50" t="s">
        <v>85</v>
      </c>
    </row>
    <row r="194" spans="1:65" s="36" customFormat="1">
      <c r="B194" s="131"/>
      <c r="C194" s="208"/>
      <c r="D194" s="206" t="s">
        <v>154</v>
      </c>
      <c r="E194" s="208"/>
      <c r="F194" s="210" t="s">
        <v>703</v>
      </c>
      <c r="G194" s="208"/>
      <c r="H194" s="211">
        <v>298.86</v>
      </c>
      <c r="J194" s="208"/>
      <c r="K194" s="208"/>
      <c r="L194" s="131"/>
      <c r="M194" s="133"/>
      <c r="N194" s="134"/>
      <c r="O194" s="134"/>
      <c r="P194" s="134"/>
      <c r="Q194" s="134"/>
      <c r="R194" s="134"/>
      <c r="S194" s="134"/>
      <c r="T194" s="135"/>
      <c r="AT194" s="132" t="s">
        <v>154</v>
      </c>
      <c r="AU194" s="132" t="s">
        <v>85</v>
      </c>
      <c r="AV194" s="36" t="s">
        <v>85</v>
      </c>
      <c r="AW194" s="36" t="s">
        <v>3</v>
      </c>
      <c r="AX194" s="36" t="s">
        <v>83</v>
      </c>
      <c r="AY194" s="132" t="s">
        <v>139</v>
      </c>
    </row>
    <row r="195" spans="1:65" s="62" customFormat="1" ht="24.2" customHeight="1">
      <c r="A195" s="34"/>
      <c r="B195" s="30"/>
      <c r="C195" s="201" t="s">
        <v>286</v>
      </c>
      <c r="D195" s="201" t="s">
        <v>141</v>
      </c>
      <c r="E195" s="202" t="s">
        <v>385</v>
      </c>
      <c r="F195" s="203" t="s">
        <v>386</v>
      </c>
      <c r="G195" s="204" t="s">
        <v>211</v>
      </c>
      <c r="H195" s="205">
        <v>8.7899999999999991</v>
      </c>
      <c r="I195" s="32"/>
      <c r="J195" s="224">
        <f>ROUND(I195*H195,2)</f>
        <v>0</v>
      </c>
      <c r="K195" s="203" t="s">
        <v>145</v>
      </c>
      <c r="L195" s="30"/>
      <c r="M195" s="33" t="s">
        <v>1</v>
      </c>
      <c r="N195" s="122" t="s">
        <v>41</v>
      </c>
      <c r="O195" s="123"/>
      <c r="P195" s="124">
        <f>O195*H195</f>
        <v>0</v>
      </c>
      <c r="Q195" s="124">
        <v>2.2563399999999998</v>
      </c>
      <c r="R195" s="124">
        <f>Q195*H195</f>
        <v>19.833228599999995</v>
      </c>
      <c r="S195" s="124">
        <v>0</v>
      </c>
      <c r="T195" s="12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26" t="s">
        <v>146</v>
      </c>
      <c r="AT195" s="126" t="s">
        <v>141</v>
      </c>
      <c r="AU195" s="126" t="s">
        <v>85</v>
      </c>
      <c r="AY195" s="50" t="s">
        <v>139</v>
      </c>
      <c r="BE195" s="127">
        <f>IF(N195="základní",J195,0)</f>
        <v>0</v>
      </c>
      <c r="BF195" s="127">
        <f>IF(N195="snížená",J195,0)</f>
        <v>0</v>
      </c>
      <c r="BG195" s="127">
        <f>IF(N195="zákl. přenesená",J195,0)</f>
        <v>0</v>
      </c>
      <c r="BH195" s="127">
        <f>IF(N195="sníž. přenesená",J195,0)</f>
        <v>0</v>
      </c>
      <c r="BI195" s="127">
        <f>IF(N195="nulová",J195,0)</f>
        <v>0</v>
      </c>
      <c r="BJ195" s="50" t="s">
        <v>83</v>
      </c>
      <c r="BK195" s="127">
        <f>ROUND(I195*H195,2)</f>
        <v>0</v>
      </c>
      <c r="BL195" s="50" t="s">
        <v>146</v>
      </c>
      <c r="BM195" s="126" t="s">
        <v>704</v>
      </c>
    </row>
    <row r="196" spans="1:65" s="62" customFormat="1" ht="19.5">
      <c r="A196" s="34"/>
      <c r="B196" s="30"/>
      <c r="C196" s="152"/>
      <c r="D196" s="206" t="s">
        <v>148</v>
      </c>
      <c r="E196" s="152"/>
      <c r="F196" s="207" t="s">
        <v>386</v>
      </c>
      <c r="G196" s="152"/>
      <c r="H196" s="152"/>
      <c r="I196" s="34"/>
      <c r="J196" s="152"/>
      <c r="K196" s="152"/>
      <c r="L196" s="30"/>
      <c r="M196" s="128"/>
      <c r="N196" s="129"/>
      <c r="O196" s="123"/>
      <c r="P196" s="123"/>
      <c r="Q196" s="123"/>
      <c r="R196" s="123"/>
      <c r="S196" s="123"/>
      <c r="T196" s="130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50" t="s">
        <v>148</v>
      </c>
      <c r="AU196" s="50" t="s">
        <v>85</v>
      </c>
    </row>
    <row r="197" spans="1:65" s="36" customFormat="1">
      <c r="B197" s="131"/>
      <c r="C197" s="208"/>
      <c r="D197" s="206" t="s">
        <v>154</v>
      </c>
      <c r="E197" s="209" t="s">
        <v>1</v>
      </c>
      <c r="F197" s="210" t="s">
        <v>705</v>
      </c>
      <c r="G197" s="208"/>
      <c r="H197" s="211">
        <v>8.7899999999999991</v>
      </c>
      <c r="J197" s="208"/>
      <c r="K197" s="208"/>
      <c r="L197" s="131"/>
      <c r="M197" s="133"/>
      <c r="N197" s="134"/>
      <c r="O197" s="134"/>
      <c r="P197" s="134"/>
      <c r="Q197" s="134"/>
      <c r="R197" s="134"/>
      <c r="S197" s="134"/>
      <c r="T197" s="135"/>
      <c r="AT197" s="132" t="s">
        <v>154</v>
      </c>
      <c r="AU197" s="132" t="s">
        <v>85</v>
      </c>
      <c r="AV197" s="36" t="s">
        <v>85</v>
      </c>
      <c r="AW197" s="36" t="s">
        <v>32</v>
      </c>
      <c r="AX197" s="36" t="s">
        <v>83</v>
      </c>
      <c r="AY197" s="132" t="s">
        <v>139</v>
      </c>
    </row>
    <row r="198" spans="1:65" s="31" customFormat="1" ht="22.9" customHeight="1">
      <c r="B198" s="114"/>
      <c r="C198" s="195"/>
      <c r="D198" s="196" t="s">
        <v>75</v>
      </c>
      <c r="E198" s="199" t="s">
        <v>394</v>
      </c>
      <c r="F198" s="199" t="s">
        <v>395</v>
      </c>
      <c r="G198" s="195"/>
      <c r="H198" s="195"/>
      <c r="J198" s="200">
        <f>BK198</f>
        <v>0</v>
      </c>
      <c r="K198" s="195"/>
      <c r="L198" s="114"/>
      <c r="M198" s="116"/>
      <c r="N198" s="117"/>
      <c r="O198" s="117"/>
      <c r="P198" s="118">
        <f>SUM(P199:P217)</f>
        <v>0</v>
      </c>
      <c r="Q198" s="117"/>
      <c r="R198" s="118">
        <f>SUM(R199:R217)</f>
        <v>0</v>
      </c>
      <c r="S198" s="117"/>
      <c r="T198" s="119">
        <f>SUM(T199:T217)</f>
        <v>0</v>
      </c>
      <c r="AR198" s="115" t="s">
        <v>83</v>
      </c>
      <c r="AT198" s="120" t="s">
        <v>75</v>
      </c>
      <c r="AU198" s="120" t="s">
        <v>83</v>
      </c>
      <c r="AY198" s="115" t="s">
        <v>139</v>
      </c>
      <c r="BK198" s="121">
        <f>SUM(BK199:BK217)</f>
        <v>0</v>
      </c>
    </row>
    <row r="199" spans="1:65" s="62" customFormat="1" ht="21.75" customHeight="1">
      <c r="A199" s="34"/>
      <c r="B199" s="30"/>
      <c r="C199" s="201" t="s">
        <v>291</v>
      </c>
      <c r="D199" s="201" t="s">
        <v>141</v>
      </c>
      <c r="E199" s="202" t="s">
        <v>397</v>
      </c>
      <c r="F199" s="203" t="s">
        <v>398</v>
      </c>
      <c r="G199" s="204" t="s">
        <v>399</v>
      </c>
      <c r="H199" s="205">
        <v>129.05000000000001</v>
      </c>
      <c r="I199" s="32"/>
      <c r="J199" s="224">
        <f>ROUND(I199*H199,2)</f>
        <v>0</v>
      </c>
      <c r="K199" s="203" t="s">
        <v>145</v>
      </c>
      <c r="L199" s="30"/>
      <c r="M199" s="33" t="s">
        <v>1</v>
      </c>
      <c r="N199" s="122" t="s">
        <v>41</v>
      </c>
      <c r="O199" s="123"/>
      <c r="P199" s="124">
        <f>O199*H199</f>
        <v>0</v>
      </c>
      <c r="Q199" s="124">
        <v>0</v>
      </c>
      <c r="R199" s="124">
        <f>Q199*H199</f>
        <v>0</v>
      </c>
      <c r="S199" s="124">
        <v>0</v>
      </c>
      <c r="T199" s="12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26" t="s">
        <v>146</v>
      </c>
      <c r="AT199" s="126" t="s">
        <v>141</v>
      </c>
      <c r="AU199" s="126" t="s">
        <v>85</v>
      </c>
      <c r="AY199" s="50" t="s">
        <v>139</v>
      </c>
      <c r="BE199" s="127">
        <f>IF(N199="základní",J199,0)</f>
        <v>0</v>
      </c>
      <c r="BF199" s="127">
        <f>IF(N199="snížená",J199,0)</f>
        <v>0</v>
      </c>
      <c r="BG199" s="127">
        <f>IF(N199="zákl. přenesená",J199,0)</f>
        <v>0</v>
      </c>
      <c r="BH199" s="127">
        <f>IF(N199="sníž. přenesená",J199,0)</f>
        <v>0</v>
      </c>
      <c r="BI199" s="127">
        <f>IF(N199="nulová",J199,0)</f>
        <v>0</v>
      </c>
      <c r="BJ199" s="50" t="s">
        <v>83</v>
      </c>
      <c r="BK199" s="127">
        <f>ROUND(I199*H199,2)</f>
        <v>0</v>
      </c>
      <c r="BL199" s="50" t="s">
        <v>146</v>
      </c>
      <c r="BM199" s="126" t="s">
        <v>706</v>
      </c>
    </row>
    <row r="200" spans="1:65" s="62" customFormat="1" ht="19.5">
      <c r="A200" s="34"/>
      <c r="B200" s="30"/>
      <c r="C200" s="152"/>
      <c r="D200" s="206" t="s">
        <v>148</v>
      </c>
      <c r="E200" s="152"/>
      <c r="F200" s="207" t="s">
        <v>401</v>
      </c>
      <c r="G200" s="152"/>
      <c r="H200" s="152"/>
      <c r="I200" s="34"/>
      <c r="J200" s="152"/>
      <c r="K200" s="152"/>
      <c r="L200" s="30"/>
      <c r="M200" s="128"/>
      <c r="N200" s="129"/>
      <c r="O200" s="123"/>
      <c r="P200" s="123"/>
      <c r="Q200" s="123"/>
      <c r="R200" s="123"/>
      <c r="S200" s="123"/>
      <c r="T200" s="130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50" t="s">
        <v>148</v>
      </c>
      <c r="AU200" s="50" t="s">
        <v>85</v>
      </c>
    </row>
    <row r="201" spans="1:65" s="36" customFormat="1">
      <c r="B201" s="131"/>
      <c r="C201" s="208"/>
      <c r="D201" s="206" t="s">
        <v>154</v>
      </c>
      <c r="E201" s="209" t="s">
        <v>106</v>
      </c>
      <c r="F201" s="210" t="s">
        <v>707</v>
      </c>
      <c r="G201" s="208"/>
      <c r="H201" s="211">
        <v>129.05000000000001</v>
      </c>
      <c r="J201" s="208"/>
      <c r="K201" s="208"/>
      <c r="L201" s="131"/>
      <c r="M201" s="133"/>
      <c r="N201" s="134"/>
      <c r="O201" s="134"/>
      <c r="P201" s="134"/>
      <c r="Q201" s="134"/>
      <c r="R201" s="134"/>
      <c r="S201" s="134"/>
      <c r="T201" s="135"/>
      <c r="AT201" s="132" t="s">
        <v>154</v>
      </c>
      <c r="AU201" s="132" t="s">
        <v>85</v>
      </c>
      <c r="AV201" s="36" t="s">
        <v>85</v>
      </c>
      <c r="AW201" s="36" t="s">
        <v>32</v>
      </c>
      <c r="AX201" s="36" t="s">
        <v>83</v>
      </c>
      <c r="AY201" s="132" t="s">
        <v>139</v>
      </c>
    </row>
    <row r="202" spans="1:65" s="62" customFormat="1" ht="24.2" customHeight="1">
      <c r="A202" s="34"/>
      <c r="B202" s="30"/>
      <c r="C202" s="201" t="s">
        <v>296</v>
      </c>
      <c r="D202" s="201" t="s">
        <v>141</v>
      </c>
      <c r="E202" s="202" t="s">
        <v>404</v>
      </c>
      <c r="F202" s="203" t="s">
        <v>405</v>
      </c>
      <c r="G202" s="204" t="s">
        <v>399</v>
      </c>
      <c r="H202" s="205">
        <v>2451.9499999999998</v>
      </c>
      <c r="I202" s="32"/>
      <c r="J202" s="224">
        <f>ROUND(I202*H202,2)</f>
        <v>0</v>
      </c>
      <c r="K202" s="203" t="s">
        <v>145</v>
      </c>
      <c r="L202" s="30"/>
      <c r="M202" s="33" t="s">
        <v>1</v>
      </c>
      <c r="N202" s="122" t="s">
        <v>41</v>
      </c>
      <c r="O202" s="123"/>
      <c r="P202" s="124">
        <f>O202*H202</f>
        <v>0</v>
      </c>
      <c r="Q202" s="124">
        <v>0</v>
      </c>
      <c r="R202" s="124">
        <f>Q202*H202</f>
        <v>0</v>
      </c>
      <c r="S202" s="124">
        <v>0</v>
      </c>
      <c r="T202" s="12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26" t="s">
        <v>146</v>
      </c>
      <c r="AT202" s="126" t="s">
        <v>141</v>
      </c>
      <c r="AU202" s="126" t="s">
        <v>85</v>
      </c>
      <c r="AY202" s="50" t="s">
        <v>139</v>
      </c>
      <c r="BE202" s="127">
        <f>IF(N202="základní",J202,0)</f>
        <v>0</v>
      </c>
      <c r="BF202" s="127">
        <f>IF(N202="snížená",J202,0)</f>
        <v>0</v>
      </c>
      <c r="BG202" s="127">
        <f>IF(N202="zákl. přenesená",J202,0)</f>
        <v>0</v>
      </c>
      <c r="BH202" s="127">
        <f>IF(N202="sníž. přenesená",J202,0)</f>
        <v>0</v>
      </c>
      <c r="BI202" s="127">
        <f>IF(N202="nulová",J202,0)</f>
        <v>0</v>
      </c>
      <c r="BJ202" s="50" t="s">
        <v>83</v>
      </c>
      <c r="BK202" s="127">
        <f>ROUND(I202*H202,2)</f>
        <v>0</v>
      </c>
      <c r="BL202" s="50" t="s">
        <v>146</v>
      </c>
      <c r="BM202" s="126" t="s">
        <v>708</v>
      </c>
    </row>
    <row r="203" spans="1:65" s="62" customFormat="1" ht="29.25">
      <c r="A203" s="34"/>
      <c r="B203" s="30"/>
      <c r="C203" s="152"/>
      <c r="D203" s="206" t="s">
        <v>148</v>
      </c>
      <c r="E203" s="152"/>
      <c r="F203" s="207" t="s">
        <v>407</v>
      </c>
      <c r="G203" s="152"/>
      <c r="H203" s="152"/>
      <c r="I203" s="34"/>
      <c r="J203" s="152"/>
      <c r="K203" s="152"/>
      <c r="L203" s="30"/>
      <c r="M203" s="128"/>
      <c r="N203" s="129"/>
      <c r="O203" s="123"/>
      <c r="P203" s="123"/>
      <c r="Q203" s="123"/>
      <c r="R203" s="123"/>
      <c r="S203" s="123"/>
      <c r="T203" s="130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50" t="s">
        <v>148</v>
      </c>
      <c r="AU203" s="50" t="s">
        <v>85</v>
      </c>
    </row>
    <row r="204" spans="1:65" s="36" customFormat="1">
      <c r="B204" s="131"/>
      <c r="C204" s="208"/>
      <c r="D204" s="206" t="s">
        <v>154</v>
      </c>
      <c r="E204" s="209" t="s">
        <v>1</v>
      </c>
      <c r="F204" s="210" t="s">
        <v>408</v>
      </c>
      <c r="G204" s="208"/>
      <c r="H204" s="211">
        <v>2451.9499999999998</v>
      </c>
      <c r="J204" s="208"/>
      <c r="K204" s="208"/>
      <c r="L204" s="131"/>
      <c r="M204" s="133"/>
      <c r="N204" s="134"/>
      <c r="O204" s="134"/>
      <c r="P204" s="134"/>
      <c r="Q204" s="134"/>
      <c r="R204" s="134"/>
      <c r="S204" s="134"/>
      <c r="T204" s="135"/>
      <c r="AT204" s="132" t="s">
        <v>154</v>
      </c>
      <c r="AU204" s="132" t="s">
        <v>85</v>
      </c>
      <c r="AV204" s="36" t="s">
        <v>85</v>
      </c>
      <c r="AW204" s="36" t="s">
        <v>32</v>
      </c>
      <c r="AX204" s="36" t="s">
        <v>83</v>
      </c>
      <c r="AY204" s="132" t="s">
        <v>139</v>
      </c>
    </row>
    <row r="205" spans="1:65" s="62" customFormat="1" ht="21.75" customHeight="1">
      <c r="A205" s="34"/>
      <c r="B205" s="30"/>
      <c r="C205" s="201" t="s">
        <v>302</v>
      </c>
      <c r="D205" s="201" t="s">
        <v>141</v>
      </c>
      <c r="E205" s="202" t="s">
        <v>410</v>
      </c>
      <c r="F205" s="203" t="s">
        <v>411</v>
      </c>
      <c r="G205" s="204" t="s">
        <v>399</v>
      </c>
      <c r="H205" s="205">
        <v>197.815</v>
      </c>
      <c r="I205" s="32"/>
      <c r="J205" s="224">
        <f>ROUND(I205*H205,2)</f>
        <v>0</v>
      </c>
      <c r="K205" s="203" t="s">
        <v>145</v>
      </c>
      <c r="L205" s="30"/>
      <c r="M205" s="33" t="s">
        <v>1</v>
      </c>
      <c r="N205" s="122" t="s">
        <v>41</v>
      </c>
      <c r="O205" s="123"/>
      <c r="P205" s="124">
        <f>O205*H205</f>
        <v>0</v>
      </c>
      <c r="Q205" s="124">
        <v>0</v>
      </c>
      <c r="R205" s="124">
        <f>Q205*H205</f>
        <v>0</v>
      </c>
      <c r="S205" s="124">
        <v>0</v>
      </c>
      <c r="T205" s="12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26" t="s">
        <v>146</v>
      </c>
      <c r="AT205" s="126" t="s">
        <v>141</v>
      </c>
      <c r="AU205" s="126" t="s">
        <v>85</v>
      </c>
      <c r="AY205" s="50" t="s">
        <v>139</v>
      </c>
      <c r="BE205" s="127">
        <f>IF(N205="základní",J205,0)</f>
        <v>0</v>
      </c>
      <c r="BF205" s="127">
        <f>IF(N205="snížená",J205,0)</f>
        <v>0</v>
      </c>
      <c r="BG205" s="127">
        <f>IF(N205="zákl. přenesená",J205,0)</f>
        <v>0</v>
      </c>
      <c r="BH205" s="127">
        <f>IF(N205="sníž. přenesená",J205,0)</f>
        <v>0</v>
      </c>
      <c r="BI205" s="127">
        <f>IF(N205="nulová",J205,0)</f>
        <v>0</v>
      </c>
      <c r="BJ205" s="50" t="s">
        <v>83</v>
      </c>
      <c r="BK205" s="127">
        <f>ROUND(I205*H205,2)</f>
        <v>0</v>
      </c>
      <c r="BL205" s="50" t="s">
        <v>146</v>
      </c>
      <c r="BM205" s="126" t="s">
        <v>709</v>
      </c>
    </row>
    <row r="206" spans="1:65" s="62" customFormat="1" ht="19.5">
      <c r="A206" s="34"/>
      <c r="B206" s="30"/>
      <c r="C206" s="152"/>
      <c r="D206" s="206" t="s">
        <v>148</v>
      </c>
      <c r="E206" s="152"/>
      <c r="F206" s="207" t="s">
        <v>413</v>
      </c>
      <c r="G206" s="152"/>
      <c r="H206" s="152"/>
      <c r="I206" s="34"/>
      <c r="J206" s="152"/>
      <c r="K206" s="152"/>
      <c r="L206" s="30"/>
      <c r="M206" s="128"/>
      <c r="N206" s="129"/>
      <c r="O206" s="123"/>
      <c r="P206" s="123"/>
      <c r="Q206" s="123"/>
      <c r="R206" s="123"/>
      <c r="S206" s="123"/>
      <c r="T206" s="130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50" t="s">
        <v>148</v>
      </c>
      <c r="AU206" s="50" t="s">
        <v>85</v>
      </c>
    </row>
    <row r="207" spans="1:65" s="36" customFormat="1">
      <c r="B207" s="131"/>
      <c r="C207" s="208"/>
      <c r="D207" s="206" t="s">
        <v>154</v>
      </c>
      <c r="E207" s="209" t="s">
        <v>104</v>
      </c>
      <c r="F207" s="210" t="s">
        <v>647</v>
      </c>
      <c r="G207" s="208"/>
      <c r="H207" s="211">
        <v>197.815</v>
      </c>
      <c r="J207" s="208"/>
      <c r="K207" s="208"/>
      <c r="L207" s="131"/>
      <c r="M207" s="133"/>
      <c r="N207" s="134"/>
      <c r="O207" s="134"/>
      <c r="P207" s="134"/>
      <c r="Q207" s="134"/>
      <c r="R207" s="134"/>
      <c r="S207" s="134"/>
      <c r="T207" s="135"/>
      <c r="AT207" s="132" t="s">
        <v>154</v>
      </c>
      <c r="AU207" s="132" t="s">
        <v>85</v>
      </c>
      <c r="AV207" s="36" t="s">
        <v>85</v>
      </c>
      <c r="AW207" s="36" t="s">
        <v>32</v>
      </c>
      <c r="AX207" s="36" t="s">
        <v>83</v>
      </c>
      <c r="AY207" s="132" t="s">
        <v>139</v>
      </c>
    </row>
    <row r="208" spans="1:65" s="62" customFormat="1" ht="24.2" customHeight="1">
      <c r="A208" s="34"/>
      <c r="B208" s="30"/>
      <c r="C208" s="201" t="s">
        <v>307</v>
      </c>
      <c r="D208" s="201" t="s">
        <v>141</v>
      </c>
      <c r="E208" s="202" t="s">
        <v>415</v>
      </c>
      <c r="F208" s="203" t="s">
        <v>416</v>
      </c>
      <c r="G208" s="204" t="s">
        <v>399</v>
      </c>
      <c r="H208" s="205">
        <v>3758.4850000000001</v>
      </c>
      <c r="I208" s="32"/>
      <c r="J208" s="224">
        <f>ROUND(I208*H208,2)</f>
        <v>0</v>
      </c>
      <c r="K208" s="203" t="s">
        <v>145</v>
      </c>
      <c r="L208" s="30"/>
      <c r="M208" s="33" t="s">
        <v>1</v>
      </c>
      <c r="N208" s="122" t="s">
        <v>41</v>
      </c>
      <c r="O208" s="123"/>
      <c r="P208" s="124">
        <f>O208*H208</f>
        <v>0</v>
      </c>
      <c r="Q208" s="124">
        <v>0</v>
      </c>
      <c r="R208" s="124">
        <f>Q208*H208</f>
        <v>0</v>
      </c>
      <c r="S208" s="124">
        <v>0</v>
      </c>
      <c r="T208" s="12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26" t="s">
        <v>146</v>
      </c>
      <c r="AT208" s="126" t="s">
        <v>141</v>
      </c>
      <c r="AU208" s="126" t="s">
        <v>85</v>
      </c>
      <c r="AY208" s="50" t="s">
        <v>139</v>
      </c>
      <c r="BE208" s="127">
        <f>IF(N208="základní",J208,0)</f>
        <v>0</v>
      </c>
      <c r="BF208" s="127">
        <f>IF(N208="snížená",J208,0)</f>
        <v>0</v>
      </c>
      <c r="BG208" s="127">
        <f>IF(N208="zákl. přenesená",J208,0)</f>
        <v>0</v>
      </c>
      <c r="BH208" s="127">
        <f>IF(N208="sníž. přenesená",J208,0)</f>
        <v>0</v>
      </c>
      <c r="BI208" s="127">
        <f>IF(N208="nulová",J208,0)</f>
        <v>0</v>
      </c>
      <c r="BJ208" s="50" t="s">
        <v>83</v>
      </c>
      <c r="BK208" s="127">
        <f>ROUND(I208*H208,2)</f>
        <v>0</v>
      </c>
      <c r="BL208" s="50" t="s">
        <v>146</v>
      </c>
      <c r="BM208" s="126" t="s">
        <v>710</v>
      </c>
    </row>
    <row r="209" spans="1:65" s="62" customFormat="1" ht="29.25">
      <c r="A209" s="34"/>
      <c r="B209" s="30"/>
      <c r="C209" s="152"/>
      <c r="D209" s="206" t="s">
        <v>148</v>
      </c>
      <c r="E209" s="152"/>
      <c r="F209" s="207" t="s">
        <v>418</v>
      </c>
      <c r="G209" s="152"/>
      <c r="H209" s="152"/>
      <c r="I209" s="34"/>
      <c r="J209" s="152"/>
      <c r="K209" s="152"/>
      <c r="L209" s="30"/>
      <c r="M209" s="128"/>
      <c r="N209" s="129"/>
      <c r="O209" s="123"/>
      <c r="P209" s="123"/>
      <c r="Q209" s="123"/>
      <c r="R209" s="123"/>
      <c r="S209" s="123"/>
      <c r="T209" s="130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50" t="s">
        <v>148</v>
      </c>
      <c r="AU209" s="50" t="s">
        <v>85</v>
      </c>
    </row>
    <row r="210" spans="1:65" s="36" customFormat="1">
      <c r="B210" s="131"/>
      <c r="C210" s="208"/>
      <c r="D210" s="206" t="s">
        <v>154</v>
      </c>
      <c r="E210" s="209" t="s">
        <v>1</v>
      </c>
      <c r="F210" s="210" t="s">
        <v>419</v>
      </c>
      <c r="G210" s="208"/>
      <c r="H210" s="211">
        <v>3758.4850000000001</v>
      </c>
      <c r="J210" s="208"/>
      <c r="K210" s="208"/>
      <c r="L210" s="131"/>
      <c r="M210" s="133"/>
      <c r="N210" s="134"/>
      <c r="O210" s="134"/>
      <c r="P210" s="134"/>
      <c r="Q210" s="134"/>
      <c r="R210" s="134"/>
      <c r="S210" s="134"/>
      <c r="T210" s="135"/>
      <c r="AT210" s="132" t="s">
        <v>154</v>
      </c>
      <c r="AU210" s="132" t="s">
        <v>85</v>
      </c>
      <c r="AV210" s="36" t="s">
        <v>85</v>
      </c>
      <c r="AW210" s="36" t="s">
        <v>32</v>
      </c>
      <c r="AX210" s="36" t="s">
        <v>83</v>
      </c>
      <c r="AY210" s="132" t="s">
        <v>139</v>
      </c>
    </row>
    <row r="211" spans="1:65" s="62" customFormat="1" ht="24.2" customHeight="1">
      <c r="A211" s="34"/>
      <c r="B211" s="30"/>
      <c r="C211" s="201" t="s">
        <v>321</v>
      </c>
      <c r="D211" s="201" t="s">
        <v>141</v>
      </c>
      <c r="E211" s="202" t="s">
        <v>421</v>
      </c>
      <c r="F211" s="203" t="s">
        <v>422</v>
      </c>
      <c r="G211" s="204" t="s">
        <v>399</v>
      </c>
      <c r="H211" s="205">
        <v>326.86500000000001</v>
      </c>
      <c r="I211" s="32"/>
      <c r="J211" s="224">
        <f>ROUND(I211*H211,2)</f>
        <v>0</v>
      </c>
      <c r="K211" s="203" t="s">
        <v>145</v>
      </c>
      <c r="L211" s="30"/>
      <c r="M211" s="33" t="s">
        <v>1</v>
      </c>
      <c r="N211" s="122" t="s">
        <v>41</v>
      </c>
      <c r="O211" s="123"/>
      <c r="P211" s="124">
        <f>O211*H211</f>
        <v>0</v>
      </c>
      <c r="Q211" s="124">
        <v>0</v>
      </c>
      <c r="R211" s="124">
        <f>Q211*H211</f>
        <v>0</v>
      </c>
      <c r="S211" s="124">
        <v>0</v>
      </c>
      <c r="T211" s="12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26" t="s">
        <v>146</v>
      </c>
      <c r="AT211" s="126" t="s">
        <v>141</v>
      </c>
      <c r="AU211" s="126" t="s">
        <v>85</v>
      </c>
      <c r="AY211" s="50" t="s">
        <v>139</v>
      </c>
      <c r="BE211" s="127">
        <f>IF(N211="základní",J211,0)</f>
        <v>0</v>
      </c>
      <c r="BF211" s="127">
        <f>IF(N211="snížená",J211,0)</f>
        <v>0</v>
      </c>
      <c r="BG211" s="127">
        <f>IF(N211="zákl. přenesená",J211,0)</f>
        <v>0</v>
      </c>
      <c r="BH211" s="127">
        <f>IF(N211="sníž. přenesená",J211,0)</f>
        <v>0</v>
      </c>
      <c r="BI211" s="127">
        <f>IF(N211="nulová",J211,0)</f>
        <v>0</v>
      </c>
      <c r="BJ211" s="50" t="s">
        <v>83</v>
      </c>
      <c r="BK211" s="127">
        <f>ROUND(I211*H211,2)</f>
        <v>0</v>
      </c>
      <c r="BL211" s="50" t="s">
        <v>146</v>
      </c>
      <c r="BM211" s="126" t="s">
        <v>711</v>
      </c>
    </row>
    <row r="212" spans="1:65" s="62" customFormat="1">
      <c r="A212" s="34"/>
      <c r="B212" s="30"/>
      <c r="C212" s="152"/>
      <c r="D212" s="206" t="s">
        <v>148</v>
      </c>
      <c r="E212" s="152"/>
      <c r="F212" s="207" t="s">
        <v>424</v>
      </c>
      <c r="G212" s="152"/>
      <c r="H212" s="152"/>
      <c r="I212" s="34"/>
      <c r="J212" s="152"/>
      <c r="K212" s="152"/>
      <c r="L212" s="30"/>
      <c r="M212" s="128"/>
      <c r="N212" s="129"/>
      <c r="O212" s="123"/>
      <c r="P212" s="123"/>
      <c r="Q212" s="123"/>
      <c r="R212" s="123"/>
      <c r="S212" s="123"/>
      <c r="T212" s="130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50" t="s">
        <v>148</v>
      </c>
      <c r="AU212" s="50" t="s">
        <v>85</v>
      </c>
    </row>
    <row r="213" spans="1:65" s="62" customFormat="1" ht="33" customHeight="1">
      <c r="A213" s="34"/>
      <c r="B213" s="30"/>
      <c r="C213" s="201" t="s">
        <v>327</v>
      </c>
      <c r="D213" s="201" t="s">
        <v>141</v>
      </c>
      <c r="E213" s="202" t="s">
        <v>426</v>
      </c>
      <c r="F213" s="203" t="s">
        <v>427</v>
      </c>
      <c r="G213" s="204" t="s">
        <v>399</v>
      </c>
      <c r="H213" s="205">
        <v>197.815</v>
      </c>
      <c r="I213" s="32"/>
      <c r="J213" s="224">
        <f>ROUND(I213*H213,2)</f>
        <v>0</v>
      </c>
      <c r="K213" s="203" t="s">
        <v>145</v>
      </c>
      <c r="L213" s="30"/>
      <c r="M213" s="33" t="s">
        <v>1</v>
      </c>
      <c r="N213" s="122" t="s">
        <v>41</v>
      </c>
      <c r="O213" s="123"/>
      <c r="P213" s="124">
        <f>O213*H213</f>
        <v>0</v>
      </c>
      <c r="Q213" s="124">
        <v>0</v>
      </c>
      <c r="R213" s="124">
        <f>Q213*H213</f>
        <v>0</v>
      </c>
      <c r="S213" s="124">
        <v>0</v>
      </c>
      <c r="T213" s="12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26" t="s">
        <v>146</v>
      </c>
      <c r="AT213" s="126" t="s">
        <v>141</v>
      </c>
      <c r="AU213" s="126" t="s">
        <v>85</v>
      </c>
      <c r="AY213" s="50" t="s">
        <v>139</v>
      </c>
      <c r="BE213" s="127">
        <f>IF(N213="základní",J213,0)</f>
        <v>0</v>
      </c>
      <c r="BF213" s="127">
        <f>IF(N213="snížená",J213,0)</f>
        <v>0</v>
      </c>
      <c r="BG213" s="127">
        <f>IF(N213="zákl. přenesená",J213,0)</f>
        <v>0</v>
      </c>
      <c r="BH213" s="127">
        <f>IF(N213="sníž. přenesená",J213,0)</f>
        <v>0</v>
      </c>
      <c r="BI213" s="127">
        <f>IF(N213="nulová",J213,0)</f>
        <v>0</v>
      </c>
      <c r="BJ213" s="50" t="s">
        <v>83</v>
      </c>
      <c r="BK213" s="127">
        <f>ROUND(I213*H213,2)</f>
        <v>0</v>
      </c>
      <c r="BL213" s="50" t="s">
        <v>146</v>
      </c>
      <c r="BM213" s="126" t="s">
        <v>712</v>
      </c>
    </row>
    <row r="214" spans="1:65" s="62" customFormat="1" ht="29.25">
      <c r="A214" s="34"/>
      <c r="B214" s="30"/>
      <c r="C214" s="152"/>
      <c r="D214" s="206" t="s">
        <v>148</v>
      </c>
      <c r="E214" s="152"/>
      <c r="F214" s="207" t="s">
        <v>429</v>
      </c>
      <c r="G214" s="152"/>
      <c r="H214" s="152"/>
      <c r="I214" s="34"/>
      <c r="J214" s="152"/>
      <c r="K214" s="152"/>
      <c r="L214" s="30"/>
      <c r="M214" s="128"/>
      <c r="N214" s="129"/>
      <c r="O214" s="123"/>
      <c r="P214" s="123"/>
      <c r="Q214" s="123"/>
      <c r="R214" s="123"/>
      <c r="S214" s="123"/>
      <c r="T214" s="13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50" t="s">
        <v>148</v>
      </c>
      <c r="AU214" s="50" t="s">
        <v>85</v>
      </c>
    </row>
    <row r="215" spans="1:65" s="62" customFormat="1" ht="24.2" customHeight="1">
      <c r="A215" s="34"/>
      <c r="B215" s="30"/>
      <c r="C215" s="201" t="s">
        <v>333</v>
      </c>
      <c r="D215" s="201" t="s">
        <v>141</v>
      </c>
      <c r="E215" s="202" t="s">
        <v>431</v>
      </c>
      <c r="F215" s="203" t="s">
        <v>432</v>
      </c>
      <c r="G215" s="204" t="s">
        <v>399</v>
      </c>
      <c r="H215" s="205">
        <v>129.05000000000001</v>
      </c>
      <c r="I215" s="32"/>
      <c r="J215" s="224">
        <f>ROUND(I215*H215,2)</f>
        <v>0</v>
      </c>
      <c r="K215" s="203" t="s">
        <v>145</v>
      </c>
      <c r="L215" s="30"/>
      <c r="M215" s="33" t="s">
        <v>1</v>
      </c>
      <c r="N215" s="122" t="s">
        <v>41</v>
      </c>
      <c r="O215" s="123"/>
      <c r="P215" s="124">
        <f>O215*H215</f>
        <v>0</v>
      </c>
      <c r="Q215" s="124">
        <v>0</v>
      </c>
      <c r="R215" s="124">
        <f>Q215*H215</f>
        <v>0</v>
      </c>
      <c r="S215" s="124">
        <v>0</v>
      </c>
      <c r="T215" s="12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26" t="s">
        <v>146</v>
      </c>
      <c r="AT215" s="126" t="s">
        <v>141</v>
      </c>
      <c r="AU215" s="126" t="s">
        <v>85</v>
      </c>
      <c r="AY215" s="50" t="s">
        <v>139</v>
      </c>
      <c r="BE215" s="127">
        <f>IF(N215="základní",J215,0)</f>
        <v>0</v>
      </c>
      <c r="BF215" s="127">
        <f>IF(N215="snížená",J215,0)</f>
        <v>0</v>
      </c>
      <c r="BG215" s="127">
        <f>IF(N215="zákl. přenesená",J215,0)</f>
        <v>0</v>
      </c>
      <c r="BH215" s="127">
        <f>IF(N215="sníž. přenesená",J215,0)</f>
        <v>0</v>
      </c>
      <c r="BI215" s="127">
        <f>IF(N215="nulová",J215,0)</f>
        <v>0</v>
      </c>
      <c r="BJ215" s="50" t="s">
        <v>83</v>
      </c>
      <c r="BK215" s="127">
        <f>ROUND(I215*H215,2)</f>
        <v>0</v>
      </c>
      <c r="BL215" s="50" t="s">
        <v>146</v>
      </c>
      <c r="BM215" s="126" t="s">
        <v>713</v>
      </c>
    </row>
    <row r="216" spans="1:65" s="62" customFormat="1" ht="29.25">
      <c r="A216" s="34"/>
      <c r="B216" s="30"/>
      <c r="C216" s="152"/>
      <c r="D216" s="206" t="s">
        <v>148</v>
      </c>
      <c r="E216" s="152"/>
      <c r="F216" s="207" t="s">
        <v>434</v>
      </c>
      <c r="G216" s="152"/>
      <c r="H216" s="152"/>
      <c r="I216" s="34"/>
      <c r="J216" s="152"/>
      <c r="K216" s="152"/>
      <c r="L216" s="30"/>
      <c r="M216" s="128"/>
      <c r="N216" s="129"/>
      <c r="O216" s="123"/>
      <c r="P216" s="123"/>
      <c r="Q216" s="123"/>
      <c r="R216" s="123"/>
      <c r="S216" s="123"/>
      <c r="T216" s="130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50" t="s">
        <v>148</v>
      </c>
      <c r="AU216" s="50" t="s">
        <v>85</v>
      </c>
    </row>
    <row r="217" spans="1:65" s="36" customFormat="1">
      <c r="B217" s="131"/>
      <c r="C217" s="208"/>
      <c r="D217" s="206" t="s">
        <v>154</v>
      </c>
      <c r="E217" s="209" t="s">
        <v>1</v>
      </c>
      <c r="F217" s="210" t="s">
        <v>106</v>
      </c>
      <c r="G217" s="208"/>
      <c r="H217" s="211">
        <v>129.05000000000001</v>
      </c>
      <c r="J217" s="208"/>
      <c r="K217" s="208"/>
      <c r="L217" s="131"/>
      <c r="M217" s="133"/>
      <c r="N217" s="134"/>
      <c r="O217" s="134"/>
      <c r="P217" s="134"/>
      <c r="Q217" s="134"/>
      <c r="R217" s="134"/>
      <c r="S217" s="134"/>
      <c r="T217" s="135"/>
      <c r="AT217" s="132" t="s">
        <v>154</v>
      </c>
      <c r="AU217" s="132" t="s">
        <v>85</v>
      </c>
      <c r="AV217" s="36" t="s">
        <v>85</v>
      </c>
      <c r="AW217" s="36" t="s">
        <v>32</v>
      </c>
      <c r="AX217" s="36" t="s">
        <v>83</v>
      </c>
      <c r="AY217" s="132" t="s">
        <v>139</v>
      </c>
    </row>
    <row r="218" spans="1:65" s="31" customFormat="1" ht="22.9" customHeight="1">
      <c r="B218" s="114"/>
      <c r="C218" s="195"/>
      <c r="D218" s="196" t="s">
        <v>75</v>
      </c>
      <c r="E218" s="199" t="s">
        <v>441</v>
      </c>
      <c r="F218" s="199" t="s">
        <v>442</v>
      </c>
      <c r="G218" s="195"/>
      <c r="H218" s="195"/>
      <c r="J218" s="200">
        <f>BK218</f>
        <v>0</v>
      </c>
      <c r="K218" s="195"/>
      <c r="L218" s="114"/>
      <c r="M218" s="116"/>
      <c r="N218" s="117"/>
      <c r="O218" s="117"/>
      <c r="P218" s="118">
        <f>SUM(P219:P220)</f>
        <v>0</v>
      </c>
      <c r="Q218" s="117"/>
      <c r="R218" s="118">
        <f>SUM(R219:R220)</f>
        <v>0</v>
      </c>
      <c r="S218" s="117"/>
      <c r="T218" s="119">
        <f>SUM(T219:T220)</f>
        <v>0</v>
      </c>
      <c r="AR218" s="115" t="s">
        <v>83</v>
      </c>
      <c r="AT218" s="120" t="s">
        <v>75</v>
      </c>
      <c r="AU218" s="120" t="s">
        <v>83</v>
      </c>
      <c r="AY218" s="115" t="s">
        <v>139</v>
      </c>
      <c r="BK218" s="121">
        <f>SUM(BK219:BK220)</f>
        <v>0</v>
      </c>
    </row>
    <row r="219" spans="1:65" s="62" customFormat="1" ht="24.2" customHeight="1">
      <c r="A219" s="34"/>
      <c r="B219" s="30"/>
      <c r="C219" s="201" t="s">
        <v>338</v>
      </c>
      <c r="D219" s="201" t="s">
        <v>141</v>
      </c>
      <c r="E219" s="202" t="s">
        <v>444</v>
      </c>
      <c r="F219" s="203" t="s">
        <v>445</v>
      </c>
      <c r="G219" s="204" t="s">
        <v>399</v>
      </c>
      <c r="H219" s="205">
        <v>400.78699999999998</v>
      </c>
      <c r="I219" s="32"/>
      <c r="J219" s="224">
        <f>ROUND(I219*H219,2)</f>
        <v>0</v>
      </c>
      <c r="K219" s="203" t="s">
        <v>145</v>
      </c>
      <c r="L219" s="30"/>
      <c r="M219" s="33" t="s">
        <v>1</v>
      </c>
      <c r="N219" s="122" t="s">
        <v>41</v>
      </c>
      <c r="O219" s="123"/>
      <c r="P219" s="124">
        <f>O219*H219</f>
        <v>0</v>
      </c>
      <c r="Q219" s="124">
        <v>0</v>
      </c>
      <c r="R219" s="124">
        <f>Q219*H219</f>
        <v>0</v>
      </c>
      <c r="S219" s="124">
        <v>0</v>
      </c>
      <c r="T219" s="12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26" t="s">
        <v>146</v>
      </c>
      <c r="AT219" s="126" t="s">
        <v>141</v>
      </c>
      <c r="AU219" s="126" t="s">
        <v>85</v>
      </c>
      <c r="AY219" s="50" t="s">
        <v>139</v>
      </c>
      <c r="BE219" s="127">
        <f>IF(N219="základní",J219,0)</f>
        <v>0</v>
      </c>
      <c r="BF219" s="127">
        <f>IF(N219="snížená",J219,0)</f>
        <v>0</v>
      </c>
      <c r="BG219" s="127">
        <f>IF(N219="zákl. přenesená",J219,0)</f>
        <v>0</v>
      </c>
      <c r="BH219" s="127">
        <f>IF(N219="sníž. přenesená",J219,0)</f>
        <v>0</v>
      </c>
      <c r="BI219" s="127">
        <f>IF(N219="nulová",J219,0)</f>
        <v>0</v>
      </c>
      <c r="BJ219" s="50" t="s">
        <v>83</v>
      </c>
      <c r="BK219" s="127">
        <f>ROUND(I219*H219,2)</f>
        <v>0</v>
      </c>
      <c r="BL219" s="50" t="s">
        <v>146</v>
      </c>
      <c r="BM219" s="126" t="s">
        <v>714</v>
      </c>
    </row>
    <row r="220" spans="1:65" s="62" customFormat="1" ht="19.5">
      <c r="A220" s="34"/>
      <c r="B220" s="30"/>
      <c r="C220" s="152"/>
      <c r="D220" s="206" t="s">
        <v>148</v>
      </c>
      <c r="E220" s="152"/>
      <c r="F220" s="207" t="s">
        <v>447</v>
      </c>
      <c r="G220" s="152"/>
      <c r="H220" s="152"/>
      <c r="I220" s="34"/>
      <c r="J220" s="152"/>
      <c r="K220" s="152"/>
      <c r="L220" s="30"/>
      <c r="M220" s="128"/>
      <c r="N220" s="129"/>
      <c r="O220" s="123"/>
      <c r="P220" s="123"/>
      <c r="Q220" s="123"/>
      <c r="R220" s="123"/>
      <c r="S220" s="123"/>
      <c r="T220" s="130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50" t="s">
        <v>148</v>
      </c>
      <c r="AU220" s="50" t="s">
        <v>85</v>
      </c>
    </row>
    <row r="221" spans="1:65" s="31" customFormat="1" ht="25.9" customHeight="1">
      <c r="B221" s="114"/>
      <c r="C221" s="195"/>
      <c r="D221" s="196" t="s">
        <v>75</v>
      </c>
      <c r="E221" s="197" t="s">
        <v>256</v>
      </c>
      <c r="F221" s="197" t="s">
        <v>451</v>
      </c>
      <c r="G221" s="195"/>
      <c r="H221" s="195"/>
      <c r="J221" s="198">
        <f>BK221</f>
        <v>0</v>
      </c>
      <c r="K221" s="195"/>
      <c r="L221" s="114"/>
      <c r="M221" s="116"/>
      <c r="N221" s="117"/>
      <c r="O221" s="117"/>
      <c r="P221" s="118">
        <f>P222</f>
        <v>0</v>
      </c>
      <c r="Q221" s="117"/>
      <c r="R221" s="118">
        <f>R222</f>
        <v>0</v>
      </c>
      <c r="S221" s="117"/>
      <c r="T221" s="119">
        <f>T222</f>
        <v>0</v>
      </c>
      <c r="AR221" s="115" t="s">
        <v>156</v>
      </c>
      <c r="AT221" s="120" t="s">
        <v>75</v>
      </c>
      <c r="AU221" s="120" t="s">
        <v>76</v>
      </c>
      <c r="AY221" s="115" t="s">
        <v>139</v>
      </c>
      <c r="BK221" s="121">
        <f>BK222</f>
        <v>0</v>
      </c>
    </row>
    <row r="222" spans="1:65" s="31" customFormat="1" ht="22.9" customHeight="1">
      <c r="B222" s="114"/>
      <c r="C222" s="195"/>
      <c r="D222" s="196" t="s">
        <v>75</v>
      </c>
      <c r="E222" s="199" t="s">
        <v>452</v>
      </c>
      <c r="F222" s="199" t="s">
        <v>453</v>
      </c>
      <c r="G222" s="195"/>
      <c r="H222" s="195"/>
      <c r="J222" s="200">
        <f>BK222</f>
        <v>0</v>
      </c>
      <c r="K222" s="195"/>
      <c r="L222" s="114"/>
      <c r="M222" s="116"/>
      <c r="N222" s="117"/>
      <c r="O222" s="117"/>
      <c r="P222" s="118">
        <f>SUM(P223:P226)</f>
        <v>0</v>
      </c>
      <c r="Q222" s="117"/>
      <c r="R222" s="118">
        <f>SUM(R223:R226)</f>
        <v>0</v>
      </c>
      <c r="S222" s="117"/>
      <c r="T222" s="119">
        <f>SUM(T223:T226)</f>
        <v>0</v>
      </c>
      <c r="AR222" s="115" t="s">
        <v>156</v>
      </c>
      <c r="AT222" s="120" t="s">
        <v>75</v>
      </c>
      <c r="AU222" s="120" t="s">
        <v>83</v>
      </c>
      <c r="AY222" s="115" t="s">
        <v>139</v>
      </c>
      <c r="BK222" s="121">
        <f>SUM(BK223:BK226)</f>
        <v>0</v>
      </c>
    </row>
    <row r="223" spans="1:65" s="62" customFormat="1" ht="24.2" customHeight="1">
      <c r="A223" s="34"/>
      <c r="B223" s="30"/>
      <c r="C223" s="201" t="s">
        <v>344</v>
      </c>
      <c r="D223" s="201" t="s">
        <v>141</v>
      </c>
      <c r="E223" s="202" t="s">
        <v>715</v>
      </c>
      <c r="F223" s="203" t="s">
        <v>716</v>
      </c>
      <c r="G223" s="204" t="s">
        <v>359</v>
      </c>
      <c r="H223" s="205">
        <v>2</v>
      </c>
      <c r="I223" s="32"/>
      <c r="J223" s="224">
        <f>ROUND(I223*H223,2)</f>
        <v>0</v>
      </c>
      <c r="K223" s="203" t="s">
        <v>145</v>
      </c>
      <c r="L223" s="30"/>
      <c r="M223" s="33" t="s">
        <v>1</v>
      </c>
      <c r="N223" s="122" t="s">
        <v>41</v>
      </c>
      <c r="O223" s="123"/>
      <c r="P223" s="124">
        <f>O223*H223</f>
        <v>0</v>
      </c>
      <c r="Q223" s="124">
        <v>0</v>
      </c>
      <c r="R223" s="124">
        <f>Q223*H223</f>
        <v>0</v>
      </c>
      <c r="S223" s="124">
        <v>0</v>
      </c>
      <c r="T223" s="12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26" t="s">
        <v>457</v>
      </c>
      <c r="AT223" s="126" t="s">
        <v>141</v>
      </c>
      <c r="AU223" s="126" t="s">
        <v>85</v>
      </c>
      <c r="AY223" s="50" t="s">
        <v>139</v>
      </c>
      <c r="BE223" s="127">
        <f>IF(N223="základní",J223,0)</f>
        <v>0</v>
      </c>
      <c r="BF223" s="127">
        <f>IF(N223="snížená",J223,0)</f>
        <v>0</v>
      </c>
      <c r="BG223" s="127">
        <f>IF(N223="zákl. přenesená",J223,0)</f>
        <v>0</v>
      </c>
      <c r="BH223" s="127">
        <f>IF(N223="sníž. přenesená",J223,0)</f>
        <v>0</v>
      </c>
      <c r="BI223" s="127">
        <f>IF(N223="nulová",J223,0)</f>
        <v>0</v>
      </c>
      <c r="BJ223" s="50" t="s">
        <v>83</v>
      </c>
      <c r="BK223" s="127">
        <f>ROUND(I223*H223,2)</f>
        <v>0</v>
      </c>
      <c r="BL223" s="50" t="s">
        <v>457</v>
      </c>
      <c r="BM223" s="126" t="s">
        <v>717</v>
      </c>
    </row>
    <row r="224" spans="1:65" s="62" customFormat="1">
      <c r="A224" s="34"/>
      <c r="B224" s="30"/>
      <c r="C224" s="152"/>
      <c r="D224" s="206" t="s">
        <v>148</v>
      </c>
      <c r="E224" s="152"/>
      <c r="F224" s="207" t="s">
        <v>718</v>
      </c>
      <c r="G224" s="152"/>
      <c r="H224" s="152"/>
      <c r="I224" s="34"/>
      <c r="J224" s="152"/>
      <c r="K224" s="152"/>
      <c r="L224" s="30"/>
      <c r="M224" s="128"/>
      <c r="N224" s="129"/>
      <c r="O224" s="123"/>
      <c r="P224" s="123"/>
      <c r="Q224" s="123"/>
      <c r="R224" s="123"/>
      <c r="S224" s="123"/>
      <c r="T224" s="130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50" t="s">
        <v>148</v>
      </c>
      <c r="AU224" s="50" t="s">
        <v>85</v>
      </c>
    </row>
    <row r="225" spans="1:65" s="62" customFormat="1" ht="37.9" customHeight="1">
      <c r="A225" s="34"/>
      <c r="B225" s="30"/>
      <c r="C225" s="201" t="s">
        <v>350</v>
      </c>
      <c r="D225" s="201" t="s">
        <v>141</v>
      </c>
      <c r="E225" s="202" t="s">
        <v>719</v>
      </c>
      <c r="F225" s="203" t="s">
        <v>720</v>
      </c>
      <c r="G225" s="204" t="s">
        <v>359</v>
      </c>
      <c r="H225" s="205">
        <v>2</v>
      </c>
      <c r="I225" s="32"/>
      <c r="J225" s="224">
        <f>ROUND(I225*H225,2)</f>
        <v>0</v>
      </c>
      <c r="K225" s="203" t="s">
        <v>1</v>
      </c>
      <c r="L225" s="30"/>
      <c r="M225" s="33" t="s">
        <v>1</v>
      </c>
      <c r="N225" s="122" t="s">
        <v>41</v>
      </c>
      <c r="O225" s="123"/>
      <c r="P225" s="124">
        <f>O225*H225</f>
        <v>0</v>
      </c>
      <c r="Q225" s="124">
        <v>0</v>
      </c>
      <c r="R225" s="124">
        <f>Q225*H225</f>
        <v>0</v>
      </c>
      <c r="S225" s="124">
        <v>0</v>
      </c>
      <c r="T225" s="12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26" t="s">
        <v>457</v>
      </c>
      <c r="AT225" s="126" t="s">
        <v>141</v>
      </c>
      <c r="AU225" s="126" t="s">
        <v>85</v>
      </c>
      <c r="AY225" s="50" t="s">
        <v>139</v>
      </c>
      <c r="BE225" s="127">
        <f>IF(N225="základní",J225,0)</f>
        <v>0</v>
      </c>
      <c r="BF225" s="127">
        <f>IF(N225="snížená",J225,0)</f>
        <v>0</v>
      </c>
      <c r="BG225" s="127">
        <f>IF(N225="zákl. přenesená",J225,0)</f>
        <v>0</v>
      </c>
      <c r="BH225" s="127">
        <f>IF(N225="sníž. přenesená",J225,0)</f>
        <v>0</v>
      </c>
      <c r="BI225" s="127">
        <f>IF(N225="nulová",J225,0)</f>
        <v>0</v>
      </c>
      <c r="BJ225" s="50" t="s">
        <v>83</v>
      </c>
      <c r="BK225" s="127">
        <f>ROUND(I225*H225,2)</f>
        <v>0</v>
      </c>
      <c r="BL225" s="50" t="s">
        <v>457</v>
      </c>
      <c r="BM225" s="126" t="s">
        <v>721</v>
      </c>
    </row>
    <row r="226" spans="1:65" s="62" customFormat="1">
      <c r="A226" s="34"/>
      <c r="B226" s="30"/>
      <c r="C226" s="152"/>
      <c r="D226" s="206" t="s">
        <v>148</v>
      </c>
      <c r="E226" s="152"/>
      <c r="F226" s="207" t="s">
        <v>718</v>
      </c>
      <c r="G226" s="152"/>
      <c r="H226" s="152"/>
      <c r="I226" s="34"/>
      <c r="J226" s="152"/>
      <c r="K226" s="152"/>
      <c r="L226" s="30"/>
      <c r="M226" s="128"/>
      <c r="N226" s="129"/>
      <c r="O226" s="123"/>
      <c r="P226" s="123"/>
      <c r="Q226" s="123"/>
      <c r="R226" s="123"/>
      <c r="S226" s="123"/>
      <c r="T226" s="130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50" t="s">
        <v>148</v>
      </c>
      <c r="AU226" s="50" t="s">
        <v>85</v>
      </c>
    </row>
    <row r="227" spans="1:65" s="31" customFormat="1" ht="25.9" customHeight="1">
      <c r="B227" s="114"/>
      <c r="C227" s="195"/>
      <c r="D227" s="196" t="s">
        <v>75</v>
      </c>
      <c r="E227" s="197" t="s">
        <v>722</v>
      </c>
      <c r="F227" s="197" t="s">
        <v>98</v>
      </c>
      <c r="G227" s="195"/>
      <c r="H227" s="195"/>
      <c r="J227" s="198">
        <f>BK227</f>
        <v>0</v>
      </c>
      <c r="K227" s="195"/>
      <c r="L227" s="114"/>
      <c r="M227" s="116"/>
      <c r="N227" s="117"/>
      <c r="O227" s="117"/>
      <c r="P227" s="118">
        <f>P228</f>
        <v>0</v>
      </c>
      <c r="Q227" s="117"/>
      <c r="R227" s="118">
        <f>R228</f>
        <v>0</v>
      </c>
      <c r="S227" s="117"/>
      <c r="T227" s="119">
        <f>T228</f>
        <v>0</v>
      </c>
      <c r="AR227" s="115" t="s">
        <v>167</v>
      </c>
      <c r="AT227" s="120" t="s">
        <v>75</v>
      </c>
      <c r="AU227" s="120" t="s">
        <v>76</v>
      </c>
      <c r="AY227" s="115" t="s">
        <v>139</v>
      </c>
      <c r="BK227" s="121">
        <f>BK228</f>
        <v>0</v>
      </c>
    </row>
    <row r="228" spans="1:65" s="31" customFormat="1" ht="22.9" customHeight="1">
      <c r="B228" s="114"/>
      <c r="C228" s="195"/>
      <c r="D228" s="196" t="s">
        <v>75</v>
      </c>
      <c r="E228" s="199" t="s">
        <v>723</v>
      </c>
      <c r="F228" s="199" t="s">
        <v>724</v>
      </c>
      <c r="G228" s="195"/>
      <c r="H228" s="195"/>
      <c r="J228" s="200">
        <f>BK228</f>
        <v>0</v>
      </c>
      <c r="K228" s="195"/>
      <c r="L228" s="114"/>
      <c r="M228" s="116"/>
      <c r="N228" s="117"/>
      <c r="O228" s="117"/>
      <c r="P228" s="118">
        <f>SUM(P229:P230)</f>
        <v>0</v>
      </c>
      <c r="Q228" s="117"/>
      <c r="R228" s="118">
        <f>SUM(R229:R230)</f>
        <v>0</v>
      </c>
      <c r="S228" s="117"/>
      <c r="T228" s="119">
        <f>SUM(T229:T230)</f>
        <v>0</v>
      </c>
      <c r="AR228" s="115" t="s">
        <v>167</v>
      </c>
      <c r="AT228" s="120" t="s">
        <v>75</v>
      </c>
      <c r="AU228" s="120" t="s">
        <v>83</v>
      </c>
      <c r="AY228" s="115" t="s">
        <v>139</v>
      </c>
      <c r="BK228" s="121">
        <f>SUM(BK229:BK230)</f>
        <v>0</v>
      </c>
    </row>
    <row r="229" spans="1:65" s="62" customFormat="1" ht="16.5" customHeight="1">
      <c r="A229" s="34"/>
      <c r="B229" s="30"/>
      <c r="C229" s="201" t="s">
        <v>356</v>
      </c>
      <c r="D229" s="201" t="s">
        <v>141</v>
      </c>
      <c r="E229" s="202" t="s">
        <v>725</v>
      </c>
      <c r="F229" s="203" t="s">
        <v>726</v>
      </c>
      <c r="G229" s="204" t="s">
        <v>590</v>
      </c>
      <c r="H229" s="205">
        <v>1</v>
      </c>
      <c r="I229" s="32"/>
      <c r="J229" s="224">
        <f>ROUND(I229*H229,2)</f>
        <v>0</v>
      </c>
      <c r="K229" s="203" t="s">
        <v>145</v>
      </c>
      <c r="L229" s="30"/>
      <c r="M229" s="33" t="s">
        <v>1</v>
      </c>
      <c r="N229" s="122" t="s">
        <v>41</v>
      </c>
      <c r="O229" s="123"/>
      <c r="P229" s="124">
        <f>O229*H229</f>
        <v>0</v>
      </c>
      <c r="Q229" s="124">
        <v>0</v>
      </c>
      <c r="R229" s="124">
        <f>Q229*H229</f>
        <v>0</v>
      </c>
      <c r="S229" s="124">
        <v>0</v>
      </c>
      <c r="T229" s="12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26" t="s">
        <v>727</v>
      </c>
      <c r="AT229" s="126" t="s">
        <v>141</v>
      </c>
      <c r="AU229" s="126" t="s">
        <v>85</v>
      </c>
      <c r="AY229" s="50" t="s">
        <v>139</v>
      </c>
      <c r="BE229" s="127">
        <f>IF(N229="základní",J229,0)</f>
        <v>0</v>
      </c>
      <c r="BF229" s="127">
        <f>IF(N229="snížená",J229,0)</f>
        <v>0</v>
      </c>
      <c r="BG229" s="127">
        <f>IF(N229="zákl. přenesená",J229,0)</f>
        <v>0</v>
      </c>
      <c r="BH229" s="127">
        <f>IF(N229="sníž. přenesená",J229,0)</f>
        <v>0</v>
      </c>
      <c r="BI229" s="127">
        <f>IF(N229="nulová",J229,0)</f>
        <v>0</v>
      </c>
      <c r="BJ229" s="50" t="s">
        <v>83</v>
      </c>
      <c r="BK229" s="127">
        <f>ROUND(I229*H229,2)</f>
        <v>0</v>
      </c>
      <c r="BL229" s="50" t="s">
        <v>727</v>
      </c>
      <c r="BM229" s="126" t="s">
        <v>728</v>
      </c>
    </row>
    <row r="230" spans="1:65" s="62" customFormat="1">
      <c r="A230" s="34"/>
      <c r="B230" s="30"/>
      <c r="C230" s="152"/>
      <c r="D230" s="206" t="s">
        <v>148</v>
      </c>
      <c r="E230" s="152"/>
      <c r="F230" s="207" t="s">
        <v>729</v>
      </c>
      <c r="G230" s="152"/>
      <c r="H230" s="152"/>
      <c r="I230" s="34"/>
      <c r="J230" s="152"/>
      <c r="K230" s="152"/>
      <c r="L230" s="30"/>
      <c r="M230" s="148"/>
      <c r="N230" s="149"/>
      <c r="O230" s="150"/>
      <c r="P230" s="150"/>
      <c r="Q230" s="150"/>
      <c r="R230" s="150"/>
      <c r="S230" s="150"/>
      <c r="T230" s="151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50" t="s">
        <v>148</v>
      </c>
      <c r="AU230" s="50" t="s">
        <v>85</v>
      </c>
    </row>
    <row r="231" spans="1:65" s="62" customFormat="1" ht="6.95" customHeight="1">
      <c r="A231" s="34"/>
      <c r="B231" s="93"/>
      <c r="C231" s="188"/>
      <c r="D231" s="188"/>
      <c r="E231" s="188"/>
      <c r="F231" s="188"/>
      <c r="G231" s="188"/>
      <c r="H231" s="188"/>
      <c r="I231" s="94"/>
      <c r="J231" s="188"/>
      <c r="K231" s="188"/>
      <c r="L231" s="30"/>
      <c r="M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</row>
    <row r="232" spans="1:65">
      <c r="C232" s="172"/>
      <c r="D232" s="172"/>
      <c r="E232" s="172"/>
      <c r="F232" s="172"/>
      <c r="G232" s="172"/>
      <c r="H232" s="172"/>
    </row>
  </sheetData>
  <sheetProtection algorithmName="SHA-512" hashValue="ItIhBR0SrUVFYqEsgfno0/WGF4OUb/Q17a8jGU6mugA2nvsndYK2SGKgSN+sX/sieCGA0QkdYfLi3wivZ2VqkA==" saltValue="FClSXItr1RoIfRzu5Ci6hA==" spinCount="100000" sheet="1" objects="1" scenarios="1"/>
  <autoFilter ref="C125:K230"/>
  <mergeCells count="9">
    <mergeCell ref="E85:H85"/>
    <mergeCell ref="E87:H87"/>
    <mergeCell ref="E116:H116"/>
    <mergeCell ref="E118:H118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opLeftCell="A174" workbookViewId="0">
      <selection activeCell="K185" activeCellId="3" sqref="C29:K40 C81:K126 C127:H186 J127:K185"/>
    </sheetView>
  </sheetViews>
  <sheetFormatPr defaultColWidth="12" defaultRowHeight="11.25"/>
  <cols>
    <col min="1" max="1" width="8.33203125" style="47" customWidth="1"/>
    <col min="2" max="2" width="1.1640625" style="47" customWidth="1"/>
    <col min="3" max="3" width="4.1640625" style="47" customWidth="1"/>
    <col min="4" max="4" width="4.33203125" style="47" customWidth="1"/>
    <col min="5" max="5" width="17.1640625" style="47" customWidth="1"/>
    <col min="6" max="6" width="50.83203125" style="47" customWidth="1"/>
    <col min="7" max="7" width="7.5" style="47" customWidth="1"/>
    <col min="8" max="8" width="14" style="47" customWidth="1"/>
    <col min="9" max="9" width="15.83203125" style="47" customWidth="1"/>
    <col min="10" max="11" width="22.33203125" style="47" customWidth="1"/>
    <col min="12" max="12" width="9.33203125" style="47" customWidth="1"/>
    <col min="13" max="13" width="10.83203125" style="47" hidden="1" customWidth="1"/>
    <col min="14" max="14" width="9.33203125" style="47" hidden="1"/>
    <col min="15" max="20" width="14.1640625" style="47" hidden="1" customWidth="1"/>
    <col min="21" max="21" width="16.33203125" style="47" hidden="1" customWidth="1"/>
    <col min="22" max="22" width="12.33203125" style="47" customWidth="1"/>
    <col min="23" max="23" width="16.33203125" style="47" customWidth="1"/>
    <col min="24" max="24" width="12.33203125" style="47" customWidth="1"/>
    <col min="25" max="25" width="15" style="47" customWidth="1"/>
    <col min="26" max="26" width="11" style="47" customWidth="1"/>
    <col min="27" max="27" width="15" style="47" customWidth="1"/>
    <col min="28" max="28" width="16.33203125" style="47" customWidth="1"/>
    <col min="29" max="29" width="11" style="47" customWidth="1"/>
    <col min="30" max="30" width="15" style="47" customWidth="1"/>
    <col min="31" max="31" width="16.33203125" style="47" customWidth="1"/>
    <col min="32" max="43" width="12" style="47"/>
    <col min="44" max="65" width="9.33203125" style="47" hidden="1"/>
    <col min="66" max="16384" width="12" style="47"/>
  </cols>
  <sheetData>
    <row r="2" spans="1:46" ht="36.950000000000003" customHeight="1">
      <c r="L2" s="48" t="s">
        <v>5</v>
      </c>
      <c r="M2" s="49"/>
      <c r="N2" s="49"/>
      <c r="O2" s="49"/>
      <c r="P2" s="49"/>
      <c r="Q2" s="49"/>
      <c r="R2" s="49"/>
      <c r="S2" s="49"/>
      <c r="T2" s="49"/>
      <c r="U2" s="49"/>
      <c r="V2" s="49"/>
      <c r="AT2" s="50" t="s">
        <v>99</v>
      </c>
    </row>
    <row r="3" spans="1:46" ht="6.95" customHeight="1">
      <c r="B3" s="52"/>
      <c r="C3" s="53"/>
      <c r="D3" s="53"/>
      <c r="E3" s="53"/>
      <c r="F3" s="53"/>
      <c r="G3" s="53"/>
      <c r="H3" s="53"/>
      <c r="I3" s="53"/>
      <c r="J3" s="53"/>
      <c r="K3" s="53"/>
      <c r="L3" s="54"/>
      <c r="AT3" s="50" t="s">
        <v>85</v>
      </c>
    </row>
    <row r="4" spans="1:46" ht="24.95" customHeight="1">
      <c r="B4" s="54"/>
      <c r="D4" s="55" t="s">
        <v>103</v>
      </c>
      <c r="L4" s="54"/>
      <c r="M4" s="56" t="s">
        <v>10</v>
      </c>
      <c r="AT4" s="50" t="s">
        <v>3</v>
      </c>
    </row>
    <row r="5" spans="1:46" ht="6.95" customHeight="1">
      <c r="B5" s="54"/>
      <c r="L5" s="54"/>
    </row>
    <row r="6" spans="1:46" ht="12" customHeight="1">
      <c r="B6" s="54"/>
      <c r="D6" s="57" t="s">
        <v>16</v>
      </c>
      <c r="L6" s="54"/>
    </row>
    <row r="7" spans="1:46" ht="26.25" customHeight="1">
      <c r="B7" s="54"/>
      <c r="E7" s="58" t="str">
        <f>'Rekapitulace stavby'!K6</f>
        <v>REKONSTRUKCE CHODNÍKU NA UL. VSETÍNSKÁ VE VALAŠSKÉM MEZIŘÍČÍ</v>
      </c>
      <c r="F7" s="59"/>
      <c r="G7" s="59"/>
      <c r="H7" s="59"/>
      <c r="L7" s="54"/>
    </row>
    <row r="8" spans="1:46" s="62" customFormat="1" ht="12" customHeight="1">
      <c r="A8" s="34"/>
      <c r="B8" s="30"/>
      <c r="C8" s="34"/>
      <c r="D8" s="57" t="s">
        <v>108</v>
      </c>
      <c r="E8" s="34"/>
      <c r="F8" s="34"/>
      <c r="G8" s="34"/>
      <c r="H8" s="34"/>
      <c r="I8" s="34"/>
      <c r="J8" s="34"/>
      <c r="K8" s="34"/>
      <c r="L8" s="6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62" customFormat="1" ht="16.5" customHeight="1">
      <c r="A9" s="34"/>
      <c r="B9" s="30"/>
      <c r="C9" s="34"/>
      <c r="D9" s="34"/>
      <c r="E9" s="63" t="s">
        <v>730</v>
      </c>
      <c r="F9" s="60"/>
      <c r="G9" s="60"/>
      <c r="H9" s="60"/>
      <c r="I9" s="34"/>
      <c r="J9" s="34"/>
      <c r="K9" s="34"/>
      <c r="L9" s="6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62" customFormat="1">
      <c r="A10" s="34"/>
      <c r="B10" s="30"/>
      <c r="C10" s="34"/>
      <c r="D10" s="34"/>
      <c r="E10" s="34"/>
      <c r="F10" s="34"/>
      <c r="G10" s="34"/>
      <c r="H10" s="34"/>
      <c r="I10" s="34"/>
      <c r="J10" s="34"/>
      <c r="K10" s="34"/>
      <c r="L10" s="6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62" customFormat="1" ht="12" customHeight="1">
      <c r="A11" s="34"/>
      <c r="B11" s="30"/>
      <c r="C11" s="34"/>
      <c r="D11" s="57" t="s">
        <v>18</v>
      </c>
      <c r="E11" s="34"/>
      <c r="F11" s="64" t="s">
        <v>1</v>
      </c>
      <c r="G11" s="34"/>
      <c r="H11" s="34"/>
      <c r="I11" s="57" t="s">
        <v>19</v>
      </c>
      <c r="J11" s="64" t="s">
        <v>1</v>
      </c>
      <c r="K11" s="34"/>
      <c r="L11" s="6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62" customFormat="1" ht="12" customHeight="1">
      <c r="A12" s="34"/>
      <c r="B12" s="30"/>
      <c r="C12" s="34"/>
      <c r="D12" s="57" t="s">
        <v>20</v>
      </c>
      <c r="E12" s="34"/>
      <c r="F12" s="64" t="s">
        <v>21</v>
      </c>
      <c r="G12" s="34"/>
      <c r="H12" s="34"/>
      <c r="I12" s="57" t="s">
        <v>22</v>
      </c>
      <c r="J12" s="65" t="str">
        <f>'Rekapitulace stavby'!AN8</f>
        <v>4. 2. 2026</v>
      </c>
      <c r="K12" s="34"/>
      <c r="L12" s="6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62" customFormat="1" ht="10.9" customHeight="1">
      <c r="A13" s="34"/>
      <c r="B13" s="30"/>
      <c r="C13" s="34"/>
      <c r="D13" s="34"/>
      <c r="E13" s="34"/>
      <c r="F13" s="34"/>
      <c r="G13" s="34"/>
      <c r="H13" s="34"/>
      <c r="I13" s="34"/>
      <c r="J13" s="34"/>
      <c r="K13" s="34"/>
      <c r="L13" s="6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62" customFormat="1" ht="12" customHeight="1">
      <c r="A14" s="34"/>
      <c r="B14" s="30"/>
      <c r="C14" s="34"/>
      <c r="D14" s="57" t="s">
        <v>24</v>
      </c>
      <c r="E14" s="34"/>
      <c r="F14" s="34"/>
      <c r="G14" s="34"/>
      <c r="H14" s="34"/>
      <c r="I14" s="57" t="s">
        <v>25</v>
      </c>
      <c r="J14" s="64" t="s">
        <v>1</v>
      </c>
      <c r="K14" s="34"/>
      <c r="L14" s="6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62" customFormat="1" ht="18" customHeight="1">
      <c r="A15" s="34"/>
      <c r="B15" s="30"/>
      <c r="C15" s="34"/>
      <c r="D15" s="34"/>
      <c r="E15" s="64" t="s">
        <v>26</v>
      </c>
      <c r="F15" s="34"/>
      <c r="G15" s="34"/>
      <c r="H15" s="34"/>
      <c r="I15" s="57" t="s">
        <v>27</v>
      </c>
      <c r="J15" s="64" t="s">
        <v>1</v>
      </c>
      <c r="K15" s="34"/>
      <c r="L15" s="6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62" customFormat="1" ht="6.95" customHeight="1">
      <c r="A16" s="34"/>
      <c r="B16" s="30"/>
      <c r="C16" s="34"/>
      <c r="D16" s="34"/>
      <c r="E16" s="34"/>
      <c r="F16" s="34"/>
      <c r="G16" s="34"/>
      <c r="H16" s="34"/>
      <c r="I16" s="34"/>
      <c r="J16" s="34"/>
      <c r="K16" s="34"/>
      <c r="L16" s="6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62" customFormat="1" ht="12" customHeight="1">
      <c r="A17" s="34"/>
      <c r="B17" s="30"/>
      <c r="C17" s="34"/>
      <c r="D17" s="57" t="s">
        <v>28</v>
      </c>
      <c r="E17" s="34"/>
      <c r="F17" s="34"/>
      <c r="G17" s="34"/>
      <c r="H17" s="34"/>
      <c r="I17" s="57" t="s">
        <v>25</v>
      </c>
      <c r="J17" s="29" t="str">
        <f>'Rekapitulace stavby'!AN13</f>
        <v>Vyplň údaj</v>
      </c>
      <c r="K17" s="34"/>
      <c r="L17" s="6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62" customFormat="1" ht="18" customHeight="1">
      <c r="A18" s="34"/>
      <c r="B18" s="30"/>
      <c r="C18" s="34"/>
      <c r="D18" s="34"/>
      <c r="E18" s="46" t="str">
        <f>'Rekapitulace stavby'!E14</f>
        <v>Vyplň údaj</v>
      </c>
      <c r="F18" s="66"/>
      <c r="G18" s="66"/>
      <c r="H18" s="66"/>
      <c r="I18" s="57" t="s">
        <v>27</v>
      </c>
      <c r="J18" s="29" t="str">
        <f>'Rekapitulace stavby'!AN14</f>
        <v>Vyplň údaj</v>
      </c>
      <c r="K18" s="34"/>
      <c r="L18" s="6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62" customFormat="1" ht="6.95" customHeight="1">
      <c r="A19" s="34"/>
      <c r="B19" s="30"/>
      <c r="C19" s="34"/>
      <c r="D19" s="34"/>
      <c r="E19" s="34"/>
      <c r="F19" s="34"/>
      <c r="G19" s="34"/>
      <c r="H19" s="34"/>
      <c r="I19" s="34"/>
      <c r="J19" s="34"/>
      <c r="K19" s="34"/>
      <c r="L19" s="6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62" customFormat="1" ht="12" customHeight="1">
      <c r="A20" s="34"/>
      <c r="B20" s="30"/>
      <c r="C20" s="34"/>
      <c r="D20" s="57" t="s">
        <v>30</v>
      </c>
      <c r="E20" s="34"/>
      <c r="F20" s="34"/>
      <c r="G20" s="34"/>
      <c r="H20" s="34"/>
      <c r="I20" s="57" t="s">
        <v>25</v>
      </c>
      <c r="J20" s="64" t="s">
        <v>1</v>
      </c>
      <c r="K20" s="34"/>
      <c r="L20" s="6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62" customFormat="1" ht="18" customHeight="1">
      <c r="A21" s="34"/>
      <c r="B21" s="30"/>
      <c r="C21" s="34"/>
      <c r="D21" s="34"/>
      <c r="E21" s="64" t="s">
        <v>31</v>
      </c>
      <c r="F21" s="34"/>
      <c r="G21" s="34"/>
      <c r="H21" s="34"/>
      <c r="I21" s="57" t="s">
        <v>27</v>
      </c>
      <c r="J21" s="64" t="s">
        <v>1</v>
      </c>
      <c r="K21" s="34"/>
      <c r="L21" s="6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62" customFormat="1" ht="6.95" customHeight="1">
      <c r="A22" s="34"/>
      <c r="B22" s="30"/>
      <c r="C22" s="34"/>
      <c r="D22" s="34"/>
      <c r="E22" s="34"/>
      <c r="F22" s="34"/>
      <c r="G22" s="34"/>
      <c r="H22" s="34"/>
      <c r="I22" s="34"/>
      <c r="J22" s="34"/>
      <c r="K22" s="34"/>
      <c r="L22" s="6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62" customFormat="1" ht="12" customHeight="1">
      <c r="A23" s="34"/>
      <c r="B23" s="30"/>
      <c r="C23" s="34"/>
      <c r="D23" s="57" t="s">
        <v>33</v>
      </c>
      <c r="E23" s="34"/>
      <c r="F23" s="34"/>
      <c r="G23" s="34"/>
      <c r="H23" s="34"/>
      <c r="I23" s="57" t="s">
        <v>25</v>
      </c>
      <c r="J23" s="64" t="s">
        <v>1</v>
      </c>
      <c r="K23" s="34"/>
      <c r="L23" s="6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62" customFormat="1" ht="18" customHeight="1">
      <c r="A24" s="34"/>
      <c r="B24" s="30"/>
      <c r="C24" s="34"/>
      <c r="D24" s="34"/>
      <c r="E24" s="64" t="s">
        <v>34</v>
      </c>
      <c r="F24" s="34"/>
      <c r="G24" s="34"/>
      <c r="H24" s="34"/>
      <c r="I24" s="57" t="s">
        <v>27</v>
      </c>
      <c r="J24" s="64" t="s">
        <v>1</v>
      </c>
      <c r="K24" s="34"/>
      <c r="L24" s="6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62" customFormat="1" ht="6.95" customHeight="1">
      <c r="A25" s="34"/>
      <c r="B25" s="30"/>
      <c r="C25" s="34"/>
      <c r="D25" s="34"/>
      <c r="E25" s="34"/>
      <c r="F25" s="34"/>
      <c r="G25" s="34"/>
      <c r="H25" s="34"/>
      <c r="I25" s="34"/>
      <c r="J25" s="34"/>
      <c r="K25" s="34"/>
      <c r="L25" s="6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62" customFormat="1" ht="12" customHeight="1">
      <c r="A26" s="34"/>
      <c r="B26" s="30"/>
      <c r="C26" s="34"/>
      <c r="D26" s="57" t="s">
        <v>35</v>
      </c>
      <c r="E26" s="34"/>
      <c r="F26" s="34"/>
      <c r="G26" s="34"/>
      <c r="H26" s="34"/>
      <c r="I26" s="34"/>
      <c r="J26" s="34"/>
      <c r="K26" s="34"/>
      <c r="L26" s="6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71" customFormat="1" ht="16.5" customHeight="1">
      <c r="A27" s="67"/>
      <c r="B27" s="68"/>
      <c r="C27" s="67"/>
      <c r="D27" s="67"/>
      <c r="E27" s="69" t="s">
        <v>1</v>
      </c>
      <c r="F27" s="69"/>
      <c r="G27" s="69"/>
      <c r="H27" s="69"/>
      <c r="I27" s="67"/>
      <c r="J27" s="67"/>
      <c r="K27" s="67"/>
      <c r="L27" s="70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</row>
    <row r="28" spans="1:31" s="62" customFormat="1" ht="6.95" customHeight="1">
      <c r="A28" s="34"/>
      <c r="B28" s="30"/>
      <c r="C28" s="34"/>
      <c r="D28" s="34"/>
      <c r="E28" s="34"/>
      <c r="F28" s="34"/>
      <c r="G28" s="34"/>
      <c r="H28" s="34"/>
      <c r="I28" s="34"/>
      <c r="J28" s="34"/>
      <c r="K28" s="34"/>
      <c r="L28" s="6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62" customFormat="1" ht="6.95" customHeight="1">
      <c r="A29" s="34"/>
      <c r="B29" s="30"/>
      <c r="C29" s="152"/>
      <c r="D29" s="155"/>
      <c r="E29" s="155"/>
      <c r="F29" s="155"/>
      <c r="G29" s="155"/>
      <c r="H29" s="155"/>
      <c r="I29" s="155"/>
      <c r="J29" s="155"/>
      <c r="K29" s="155"/>
      <c r="L29" s="6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62" customFormat="1" ht="25.5" customHeight="1">
      <c r="A30" s="34"/>
      <c r="B30" s="30"/>
      <c r="C30" s="152"/>
      <c r="D30" s="156" t="s">
        <v>36</v>
      </c>
      <c r="E30" s="152"/>
      <c r="F30" s="152"/>
      <c r="G30" s="152"/>
      <c r="H30" s="152"/>
      <c r="I30" s="152"/>
      <c r="J30" s="157">
        <f>ROUND(J124,2)</f>
        <v>0</v>
      </c>
      <c r="K30" s="152"/>
      <c r="L30" s="6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62" customFormat="1" ht="6.95" customHeight="1">
      <c r="A31" s="34"/>
      <c r="B31" s="30"/>
      <c r="C31" s="152"/>
      <c r="D31" s="155"/>
      <c r="E31" s="155"/>
      <c r="F31" s="155"/>
      <c r="G31" s="155"/>
      <c r="H31" s="155"/>
      <c r="I31" s="155"/>
      <c r="J31" s="155"/>
      <c r="K31" s="155"/>
      <c r="L31" s="6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62" customFormat="1" ht="14.45" customHeight="1">
      <c r="A32" s="34"/>
      <c r="B32" s="30"/>
      <c r="C32" s="152"/>
      <c r="D32" s="152"/>
      <c r="E32" s="152"/>
      <c r="F32" s="158" t="s">
        <v>38</v>
      </c>
      <c r="G32" s="152"/>
      <c r="H32" s="152"/>
      <c r="I32" s="158" t="s">
        <v>37</v>
      </c>
      <c r="J32" s="158" t="s">
        <v>39</v>
      </c>
      <c r="K32" s="152"/>
      <c r="L32" s="6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62" customFormat="1" ht="14.45" customHeight="1">
      <c r="A33" s="34"/>
      <c r="B33" s="30"/>
      <c r="C33" s="152"/>
      <c r="D33" s="159" t="s">
        <v>40</v>
      </c>
      <c r="E33" s="153" t="s">
        <v>41</v>
      </c>
      <c r="F33" s="160">
        <f>ROUND((SUM(BE124:BE184)),2)</f>
        <v>0</v>
      </c>
      <c r="G33" s="152"/>
      <c r="H33" s="152"/>
      <c r="I33" s="161">
        <v>0.21</v>
      </c>
      <c r="J33" s="160">
        <f>ROUND(((SUM(BE124:BE184))*I33),2)</f>
        <v>0</v>
      </c>
      <c r="K33" s="152"/>
      <c r="L33" s="6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62" customFormat="1" ht="14.45" customHeight="1">
      <c r="A34" s="34"/>
      <c r="B34" s="30"/>
      <c r="C34" s="152"/>
      <c r="D34" s="152"/>
      <c r="E34" s="153" t="s">
        <v>42</v>
      </c>
      <c r="F34" s="160">
        <f>ROUND((SUM(BF124:BF184)),2)</f>
        <v>0</v>
      </c>
      <c r="G34" s="152"/>
      <c r="H34" s="152"/>
      <c r="I34" s="161">
        <v>0.12</v>
      </c>
      <c r="J34" s="160">
        <f>ROUND(((SUM(BF124:BF184))*I34),2)</f>
        <v>0</v>
      </c>
      <c r="K34" s="152"/>
      <c r="L34" s="6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62" customFormat="1" ht="14.45" hidden="1" customHeight="1">
      <c r="A35" s="34"/>
      <c r="B35" s="30"/>
      <c r="C35" s="152"/>
      <c r="D35" s="152"/>
      <c r="E35" s="153" t="s">
        <v>43</v>
      </c>
      <c r="F35" s="160">
        <f>ROUND((SUM(BG124:BG184)),2)</f>
        <v>0</v>
      </c>
      <c r="G35" s="152"/>
      <c r="H35" s="152"/>
      <c r="I35" s="161">
        <v>0.21</v>
      </c>
      <c r="J35" s="160">
        <f>0</f>
        <v>0</v>
      </c>
      <c r="K35" s="152"/>
      <c r="L35" s="6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62" customFormat="1" ht="14.45" hidden="1" customHeight="1">
      <c r="A36" s="34"/>
      <c r="B36" s="30"/>
      <c r="C36" s="152"/>
      <c r="D36" s="152"/>
      <c r="E36" s="153" t="s">
        <v>44</v>
      </c>
      <c r="F36" s="160">
        <f>ROUND((SUM(BH124:BH184)),2)</f>
        <v>0</v>
      </c>
      <c r="G36" s="152"/>
      <c r="H36" s="152"/>
      <c r="I36" s="161">
        <v>0.12</v>
      </c>
      <c r="J36" s="160">
        <f>0</f>
        <v>0</v>
      </c>
      <c r="K36" s="152"/>
      <c r="L36" s="6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62" customFormat="1" ht="14.45" hidden="1" customHeight="1">
      <c r="A37" s="34"/>
      <c r="B37" s="30"/>
      <c r="C37" s="152"/>
      <c r="D37" s="152"/>
      <c r="E37" s="153" t="s">
        <v>45</v>
      </c>
      <c r="F37" s="160">
        <f>ROUND((SUM(BI124:BI184)),2)</f>
        <v>0</v>
      </c>
      <c r="G37" s="152"/>
      <c r="H37" s="152"/>
      <c r="I37" s="161">
        <v>0</v>
      </c>
      <c r="J37" s="160">
        <f>0</f>
        <v>0</v>
      </c>
      <c r="K37" s="152"/>
      <c r="L37" s="6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62" customFormat="1" ht="6.95" customHeight="1">
      <c r="A38" s="34"/>
      <c r="B38" s="30"/>
      <c r="C38" s="152"/>
      <c r="D38" s="152"/>
      <c r="E38" s="152"/>
      <c r="F38" s="152"/>
      <c r="G38" s="152"/>
      <c r="H38" s="152"/>
      <c r="I38" s="152"/>
      <c r="J38" s="152"/>
      <c r="K38" s="152"/>
      <c r="L38" s="6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62" customFormat="1" ht="25.5" customHeight="1">
      <c r="A39" s="34"/>
      <c r="B39" s="30"/>
      <c r="C39" s="162"/>
      <c r="D39" s="163" t="s">
        <v>46</v>
      </c>
      <c r="E39" s="164"/>
      <c r="F39" s="164"/>
      <c r="G39" s="165" t="s">
        <v>47</v>
      </c>
      <c r="H39" s="166" t="s">
        <v>48</v>
      </c>
      <c r="I39" s="164"/>
      <c r="J39" s="167">
        <f>SUM(J30:J37)</f>
        <v>0</v>
      </c>
      <c r="K39" s="168"/>
      <c r="L39" s="6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62" customFormat="1" ht="14.45" customHeight="1">
      <c r="A40" s="34"/>
      <c r="B40" s="30"/>
      <c r="C40" s="152"/>
      <c r="D40" s="152"/>
      <c r="E40" s="152"/>
      <c r="F40" s="152"/>
      <c r="G40" s="152"/>
      <c r="H40" s="152"/>
      <c r="I40" s="152"/>
      <c r="J40" s="152"/>
      <c r="K40" s="152"/>
      <c r="L40" s="6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4.45" customHeight="1">
      <c r="B41" s="54"/>
      <c r="L41" s="54"/>
    </row>
    <row r="42" spans="1:31" ht="14.45" customHeight="1">
      <c r="B42" s="54"/>
      <c r="L42" s="54"/>
    </row>
    <row r="43" spans="1:31" ht="14.45" customHeight="1">
      <c r="B43" s="54"/>
      <c r="L43" s="54"/>
    </row>
    <row r="44" spans="1:31" ht="14.45" customHeight="1">
      <c r="B44" s="54"/>
      <c r="L44" s="54"/>
    </row>
    <row r="45" spans="1:31" ht="14.45" customHeight="1">
      <c r="B45" s="54"/>
      <c r="L45" s="54"/>
    </row>
    <row r="46" spans="1:31" ht="14.45" customHeight="1">
      <c r="B46" s="54"/>
      <c r="L46" s="54"/>
    </row>
    <row r="47" spans="1:31" ht="14.45" customHeight="1">
      <c r="B47" s="54"/>
      <c r="L47" s="54"/>
    </row>
    <row r="48" spans="1:31" ht="14.45" customHeight="1">
      <c r="B48" s="54"/>
      <c r="L48" s="54"/>
    </row>
    <row r="49" spans="1:31" ht="14.45" customHeight="1">
      <c r="B49" s="54"/>
      <c r="L49" s="54"/>
    </row>
    <row r="50" spans="1:31" s="62" customFormat="1" ht="14.45" customHeight="1">
      <c r="B50" s="61"/>
      <c r="D50" s="86" t="s">
        <v>49</v>
      </c>
      <c r="E50" s="87"/>
      <c r="F50" s="87"/>
      <c r="G50" s="86" t="s">
        <v>50</v>
      </c>
      <c r="H50" s="87"/>
      <c r="I50" s="87"/>
      <c r="J50" s="87"/>
      <c r="K50" s="87"/>
      <c r="L50" s="61"/>
    </row>
    <row r="51" spans="1:31">
      <c r="B51" s="54"/>
      <c r="L51" s="54"/>
    </row>
    <row r="52" spans="1:31">
      <c r="B52" s="54"/>
      <c r="L52" s="54"/>
    </row>
    <row r="53" spans="1:31">
      <c r="B53" s="54"/>
      <c r="L53" s="54"/>
    </row>
    <row r="54" spans="1:31">
      <c r="B54" s="54"/>
      <c r="L54" s="54"/>
    </row>
    <row r="55" spans="1:31">
      <c r="B55" s="54"/>
      <c r="L55" s="54"/>
    </row>
    <row r="56" spans="1:31">
      <c r="B56" s="54"/>
      <c r="L56" s="54"/>
    </row>
    <row r="57" spans="1:31">
      <c r="B57" s="54"/>
      <c r="L57" s="54"/>
    </row>
    <row r="58" spans="1:31">
      <c r="B58" s="54"/>
      <c r="L58" s="54"/>
    </row>
    <row r="59" spans="1:31">
      <c r="B59" s="54"/>
      <c r="L59" s="54"/>
    </row>
    <row r="60" spans="1:31">
      <c r="B60" s="54"/>
      <c r="L60" s="54"/>
    </row>
    <row r="61" spans="1:31" s="62" customFormat="1" ht="12.75">
      <c r="A61" s="34"/>
      <c r="B61" s="30"/>
      <c r="C61" s="34"/>
      <c r="D61" s="88" t="s">
        <v>51</v>
      </c>
      <c r="E61" s="89"/>
      <c r="F61" s="90" t="s">
        <v>52</v>
      </c>
      <c r="G61" s="88" t="s">
        <v>51</v>
      </c>
      <c r="H61" s="89"/>
      <c r="I61" s="89"/>
      <c r="J61" s="91" t="s">
        <v>52</v>
      </c>
      <c r="K61" s="89"/>
      <c r="L61" s="6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54"/>
      <c r="L62" s="54"/>
    </row>
    <row r="63" spans="1:31">
      <c r="B63" s="54"/>
      <c r="L63" s="54"/>
    </row>
    <row r="64" spans="1:31">
      <c r="B64" s="54"/>
      <c r="L64" s="54"/>
    </row>
    <row r="65" spans="1:31" s="62" customFormat="1" ht="12.75">
      <c r="A65" s="34"/>
      <c r="B65" s="30"/>
      <c r="C65" s="34"/>
      <c r="D65" s="86" t="s">
        <v>53</v>
      </c>
      <c r="E65" s="92"/>
      <c r="F65" s="92"/>
      <c r="G65" s="86" t="s">
        <v>54</v>
      </c>
      <c r="H65" s="92"/>
      <c r="I65" s="92"/>
      <c r="J65" s="92"/>
      <c r="K65" s="92"/>
      <c r="L65" s="6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54"/>
      <c r="L66" s="54"/>
    </row>
    <row r="67" spans="1:31">
      <c r="B67" s="54"/>
      <c r="L67" s="54"/>
    </row>
    <row r="68" spans="1:31">
      <c r="B68" s="54"/>
      <c r="L68" s="54"/>
    </row>
    <row r="69" spans="1:31">
      <c r="B69" s="54"/>
      <c r="L69" s="54"/>
    </row>
    <row r="70" spans="1:31">
      <c r="B70" s="54"/>
      <c r="L70" s="54"/>
    </row>
    <row r="71" spans="1:31">
      <c r="B71" s="54"/>
      <c r="L71" s="54"/>
    </row>
    <row r="72" spans="1:31">
      <c r="B72" s="54"/>
      <c r="L72" s="54"/>
    </row>
    <row r="73" spans="1:31">
      <c r="B73" s="54"/>
      <c r="L73" s="54"/>
    </row>
    <row r="74" spans="1:31">
      <c r="B74" s="54"/>
      <c r="L74" s="54"/>
    </row>
    <row r="75" spans="1:31">
      <c r="B75" s="54"/>
      <c r="L75" s="54"/>
    </row>
    <row r="76" spans="1:31" s="62" customFormat="1" ht="12.75">
      <c r="A76" s="34"/>
      <c r="B76" s="30"/>
      <c r="C76" s="34"/>
      <c r="D76" s="88" t="s">
        <v>51</v>
      </c>
      <c r="E76" s="89"/>
      <c r="F76" s="90" t="s">
        <v>52</v>
      </c>
      <c r="G76" s="88" t="s">
        <v>51</v>
      </c>
      <c r="H76" s="89"/>
      <c r="I76" s="89"/>
      <c r="J76" s="91" t="s">
        <v>52</v>
      </c>
      <c r="K76" s="89"/>
      <c r="L76" s="6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62" customFormat="1" ht="14.45" customHeight="1">
      <c r="A77" s="34"/>
      <c r="B77" s="93"/>
      <c r="C77" s="94"/>
      <c r="D77" s="94"/>
      <c r="E77" s="94"/>
      <c r="F77" s="94"/>
      <c r="G77" s="94"/>
      <c r="H77" s="94"/>
      <c r="I77" s="94"/>
      <c r="J77" s="94"/>
      <c r="K77" s="94"/>
      <c r="L77" s="6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62" customFormat="1" ht="6.95" customHeight="1">
      <c r="A81" s="34"/>
      <c r="B81" s="95"/>
      <c r="C81" s="189"/>
      <c r="D81" s="189"/>
      <c r="E81" s="189"/>
      <c r="F81" s="189"/>
      <c r="G81" s="189"/>
      <c r="H81" s="189"/>
      <c r="I81" s="189"/>
      <c r="J81" s="189"/>
      <c r="K81" s="189"/>
      <c r="L81" s="6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62" customFormat="1" ht="24.95" customHeight="1">
      <c r="A82" s="34"/>
      <c r="B82" s="30"/>
      <c r="C82" s="169" t="s">
        <v>112</v>
      </c>
      <c r="D82" s="152"/>
      <c r="E82" s="152"/>
      <c r="F82" s="152"/>
      <c r="G82" s="152"/>
      <c r="H82" s="152"/>
      <c r="I82" s="152"/>
      <c r="J82" s="152"/>
      <c r="K82" s="152"/>
      <c r="L82" s="6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62" customFormat="1" ht="6.95" customHeight="1">
      <c r="A83" s="34"/>
      <c r="B83" s="30"/>
      <c r="C83" s="152"/>
      <c r="D83" s="152"/>
      <c r="E83" s="152"/>
      <c r="F83" s="152"/>
      <c r="G83" s="152"/>
      <c r="H83" s="152"/>
      <c r="I83" s="152"/>
      <c r="J83" s="152"/>
      <c r="K83" s="152"/>
      <c r="L83" s="6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62" customFormat="1" ht="12" customHeight="1">
      <c r="A84" s="34"/>
      <c r="B84" s="30"/>
      <c r="C84" s="153" t="s">
        <v>16</v>
      </c>
      <c r="D84" s="152"/>
      <c r="E84" s="152"/>
      <c r="F84" s="152"/>
      <c r="G84" s="152"/>
      <c r="H84" s="152"/>
      <c r="I84" s="152"/>
      <c r="J84" s="152"/>
      <c r="K84" s="152"/>
      <c r="L84" s="6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62" customFormat="1" ht="26.25" customHeight="1">
      <c r="A85" s="34"/>
      <c r="B85" s="30"/>
      <c r="C85" s="152"/>
      <c r="D85" s="152"/>
      <c r="E85" s="170" t="str">
        <f>E7</f>
        <v>REKONSTRUKCE CHODNÍKU NA UL. VSETÍNSKÁ VE VALAŠSKÉM MEZIŘÍČÍ</v>
      </c>
      <c r="F85" s="171"/>
      <c r="G85" s="171"/>
      <c r="H85" s="171"/>
      <c r="I85" s="152"/>
      <c r="J85" s="152"/>
      <c r="K85" s="152"/>
      <c r="L85" s="6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62" customFormat="1" ht="12" customHeight="1">
      <c r="A86" s="34"/>
      <c r="B86" s="30"/>
      <c r="C86" s="153" t="s">
        <v>108</v>
      </c>
      <c r="D86" s="152"/>
      <c r="E86" s="152"/>
      <c r="F86" s="152"/>
      <c r="G86" s="152"/>
      <c r="H86" s="152"/>
      <c r="I86" s="152"/>
      <c r="J86" s="152"/>
      <c r="K86" s="152"/>
      <c r="L86" s="6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62" customFormat="1" ht="16.5" customHeight="1">
      <c r="A87" s="34"/>
      <c r="B87" s="30"/>
      <c r="C87" s="152"/>
      <c r="D87" s="152"/>
      <c r="E87" s="174" t="str">
        <f>E9</f>
        <v>03 - Vedlejší rozpočtové náklady</v>
      </c>
      <c r="F87" s="173"/>
      <c r="G87" s="173"/>
      <c r="H87" s="173"/>
      <c r="I87" s="152"/>
      <c r="J87" s="152"/>
      <c r="K87" s="152"/>
      <c r="L87" s="6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62" customFormat="1" ht="6.95" customHeight="1">
      <c r="A88" s="34"/>
      <c r="B88" s="30"/>
      <c r="C88" s="152"/>
      <c r="D88" s="152"/>
      <c r="E88" s="152"/>
      <c r="F88" s="152"/>
      <c r="G88" s="152"/>
      <c r="H88" s="152"/>
      <c r="I88" s="152"/>
      <c r="J88" s="152"/>
      <c r="K88" s="152"/>
      <c r="L88" s="6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62" customFormat="1" ht="12" customHeight="1">
      <c r="A89" s="34"/>
      <c r="B89" s="30"/>
      <c r="C89" s="153" t="s">
        <v>20</v>
      </c>
      <c r="D89" s="152"/>
      <c r="E89" s="152"/>
      <c r="F89" s="154" t="str">
        <f>F12</f>
        <v>Valašské Meziříčí</v>
      </c>
      <c r="G89" s="152"/>
      <c r="H89" s="152"/>
      <c r="I89" s="153" t="s">
        <v>22</v>
      </c>
      <c r="J89" s="175" t="str">
        <f>IF(J12="","",J12)</f>
        <v>4. 2. 2026</v>
      </c>
      <c r="K89" s="152"/>
      <c r="L89" s="6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62" customFormat="1" ht="6.95" customHeight="1">
      <c r="A90" s="34"/>
      <c r="B90" s="30"/>
      <c r="C90" s="152"/>
      <c r="D90" s="152"/>
      <c r="E90" s="152"/>
      <c r="F90" s="152"/>
      <c r="G90" s="152"/>
      <c r="H90" s="152"/>
      <c r="I90" s="152"/>
      <c r="J90" s="152"/>
      <c r="K90" s="152"/>
      <c r="L90" s="6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62" customFormat="1" ht="40.15" customHeight="1">
      <c r="A91" s="34"/>
      <c r="B91" s="30"/>
      <c r="C91" s="153" t="s">
        <v>24</v>
      </c>
      <c r="D91" s="152"/>
      <c r="E91" s="152"/>
      <c r="F91" s="154" t="str">
        <f>E15</f>
        <v>Město Valašské Meziříčí</v>
      </c>
      <c r="G91" s="152"/>
      <c r="H91" s="152"/>
      <c r="I91" s="153" t="s">
        <v>30</v>
      </c>
      <c r="J91" s="176" t="str">
        <f>E21</f>
        <v>Staveník Petr Poličná 407, 757 01 Valašské Meziříč</v>
      </c>
      <c r="K91" s="152"/>
      <c r="L91" s="6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62" customFormat="1" ht="15.2" customHeight="1">
      <c r="A92" s="34"/>
      <c r="B92" s="30"/>
      <c r="C92" s="153" t="s">
        <v>28</v>
      </c>
      <c r="D92" s="152"/>
      <c r="E92" s="152"/>
      <c r="F92" s="154" t="str">
        <f>IF(E18="","",E18)</f>
        <v>Vyplň údaj</v>
      </c>
      <c r="G92" s="152"/>
      <c r="H92" s="152"/>
      <c r="I92" s="153" t="s">
        <v>33</v>
      </c>
      <c r="J92" s="176" t="str">
        <f>E24</f>
        <v>Fajfrová Irena</v>
      </c>
      <c r="K92" s="152"/>
      <c r="L92" s="6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62" customFormat="1" ht="10.35" customHeight="1">
      <c r="A93" s="34"/>
      <c r="B93" s="30"/>
      <c r="C93" s="152"/>
      <c r="D93" s="152"/>
      <c r="E93" s="152"/>
      <c r="F93" s="152"/>
      <c r="G93" s="152"/>
      <c r="H93" s="152"/>
      <c r="I93" s="152"/>
      <c r="J93" s="152"/>
      <c r="K93" s="152"/>
      <c r="L93" s="6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62" customFormat="1" ht="29.25" customHeight="1">
      <c r="A94" s="34"/>
      <c r="B94" s="30"/>
      <c r="C94" s="177" t="s">
        <v>113</v>
      </c>
      <c r="D94" s="162"/>
      <c r="E94" s="162"/>
      <c r="F94" s="162"/>
      <c r="G94" s="162"/>
      <c r="H94" s="162"/>
      <c r="I94" s="162"/>
      <c r="J94" s="178" t="s">
        <v>114</v>
      </c>
      <c r="K94" s="162"/>
      <c r="L94" s="6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62" customFormat="1" ht="10.35" customHeight="1">
      <c r="A95" s="34"/>
      <c r="B95" s="30"/>
      <c r="C95" s="152"/>
      <c r="D95" s="152"/>
      <c r="E95" s="152"/>
      <c r="F95" s="152"/>
      <c r="G95" s="152"/>
      <c r="H95" s="152"/>
      <c r="I95" s="152"/>
      <c r="J95" s="152"/>
      <c r="K95" s="152"/>
      <c r="L95" s="6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62" customFormat="1" ht="22.9" customHeight="1">
      <c r="A96" s="34"/>
      <c r="B96" s="30"/>
      <c r="C96" s="179" t="s">
        <v>115</v>
      </c>
      <c r="D96" s="152"/>
      <c r="E96" s="152"/>
      <c r="F96" s="152"/>
      <c r="G96" s="152"/>
      <c r="H96" s="152"/>
      <c r="I96" s="152"/>
      <c r="J96" s="157">
        <f>J124</f>
        <v>0</v>
      </c>
      <c r="K96" s="152"/>
      <c r="L96" s="6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50" t="s">
        <v>116</v>
      </c>
    </row>
    <row r="97" spans="1:31" s="97" customFormat="1" ht="24.95" customHeight="1">
      <c r="B97" s="98"/>
      <c r="C97" s="180"/>
      <c r="D97" s="181" t="s">
        <v>650</v>
      </c>
      <c r="E97" s="182"/>
      <c r="F97" s="182"/>
      <c r="G97" s="182"/>
      <c r="H97" s="182"/>
      <c r="I97" s="182"/>
      <c r="J97" s="183">
        <f>J125</f>
        <v>0</v>
      </c>
      <c r="K97" s="180"/>
      <c r="L97" s="98"/>
    </row>
    <row r="98" spans="1:31" s="99" customFormat="1" ht="19.899999999999999" customHeight="1">
      <c r="B98" s="100"/>
      <c r="C98" s="184"/>
      <c r="D98" s="185" t="s">
        <v>731</v>
      </c>
      <c r="E98" s="186"/>
      <c r="F98" s="186"/>
      <c r="G98" s="186"/>
      <c r="H98" s="186"/>
      <c r="I98" s="186"/>
      <c r="J98" s="187">
        <f>J126</f>
        <v>0</v>
      </c>
      <c r="K98" s="184"/>
      <c r="L98" s="100"/>
    </row>
    <row r="99" spans="1:31" s="99" customFormat="1" ht="19.899999999999999" customHeight="1">
      <c r="B99" s="100"/>
      <c r="C99" s="184"/>
      <c r="D99" s="185" t="s">
        <v>732</v>
      </c>
      <c r="E99" s="186"/>
      <c r="F99" s="186"/>
      <c r="G99" s="186"/>
      <c r="H99" s="186"/>
      <c r="I99" s="186"/>
      <c r="J99" s="187">
        <f>J145</f>
        <v>0</v>
      </c>
      <c r="K99" s="184"/>
      <c r="L99" s="100"/>
    </row>
    <row r="100" spans="1:31" s="99" customFormat="1" ht="19.899999999999999" customHeight="1">
      <c r="B100" s="100"/>
      <c r="C100" s="184"/>
      <c r="D100" s="185" t="s">
        <v>733</v>
      </c>
      <c r="E100" s="186"/>
      <c r="F100" s="186"/>
      <c r="G100" s="186"/>
      <c r="H100" s="186"/>
      <c r="I100" s="186"/>
      <c r="J100" s="187">
        <f>J148</f>
        <v>0</v>
      </c>
      <c r="K100" s="184"/>
      <c r="L100" s="100"/>
    </row>
    <row r="101" spans="1:31" s="99" customFormat="1" ht="19.899999999999999" customHeight="1">
      <c r="B101" s="100"/>
      <c r="C101" s="184"/>
      <c r="D101" s="185" t="s">
        <v>734</v>
      </c>
      <c r="E101" s="186"/>
      <c r="F101" s="186"/>
      <c r="G101" s="186"/>
      <c r="H101" s="186"/>
      <c r="I101" s="186"/>
      <c r="J101" s="187">
        <f>J157</f>
        <v>0</v>
      </c>
      <c r="K101" s="184"/>
      <c r="L101" s="100"/>
    </row>
    <row r="102" spans="1:31" s="99" customFormat="1" ht="19.899999999999999" customHeight="1">
      <c r="B102" s="100"/>
      <c r="C102" s="184"/>
      <c r="D102" s="185" t="s">
        <v>735</v>
      </c>
      <c r="E102" s="186"/>
      <c r="F102" s="186"/>
      <c r="G102" s="186"/>
      <c r="H102" s="186"/>
      <c r="I102" s="186"/>
      <c r="J102" s="187">
        <f>J164</f>
        <v>0</v>
      </c>
      <c r="K102" s="184"/>
      <c r="L102" s="100"/>
    </row>
    <row r="103" spans="1:31" s="99" customFormat="1" ht="19.899999999999999" customHeight="1">
      <c r="B103" s="100"/>
      <c r="C103" s="184"/>
      <c r="D103" s="185" t="s">
        <v>651</v>
      </c>
      <c r="E103" s="186"/>
      <c r="F103" s="186"/>
      <c r="G103" s="186"/>
      <c r="H103" s="186"/>
      <c r="I103" s="186"/>
      <c r="J103" s="187">
        <f>J167</f>
        <v>0</v>
      </c>
      <c r="K103" s="184"/>
      <c r="L103" s="100"/>
    </row>
    <row r="104" spans="1:31" s="99" customFormat="1" ht="19.899999999999999" customHeight="1">
      <c r="B104" s="100"/>
      <c r="C104" s="184"/>
      <c r="D104" s="185" t="s">
        <v>736</v>
      </c>
      <c r="E104" s="186"/>
      <c r="F104" s="186"/>
      <c r="G104" s="186"/>
      <c r="H104" s="186"/>
      <c r="I104" s="186"/>
      <c r="J104" s="187">
        <f>J170</f>
        <v>0</v>
      </c>
      <c r="K104" s="184"/>
      <c r="L104" s="100"/>
    </row>
    <row r="105" spans="1:31" s="62" customFormat="1" ht="21.95" customHeight="1">
      <c r="A105" s="34"/>
      <c r="B105" s="30"/>
      <c r="C105" s="152"/>
      <c r="D105" s="152"/>
      <c r="E105" s="152"/>
      <c r="F105" s="152"/>
      <c r="G105" s="152"/>
      <c r="H105" s="152"/>
      <c r="I105" s="152"/>
      <c r="J105" s="152"/>
      <c r="K105" s="152"/>
      <c r="L105" s="6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62" customFormat="1" ht="6.95" customHeight="1">
      <c r="A106" s="34"/>
      <c r="B106" s="93"/>
      <c r="C106" s="188"/>
      <c r="D106" s="188"/>
      <c r="E106" s="188"/>
      <c r="F106" s="188"/>
      <c r="G106" s="188"/>
      <c r="H106" s="188"/>
      <c r="I106" s="188"/>
      <c r="J106" s="188"/>
      <c r="K106" s="188"/>
      <c r="L106" s="6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>
      <c r="C107" s="172"/>
      <c r="D107" s="172"/>
      <c r="E107" s="172"/>
      <c r="F107" s="172"/>
      <c r="G107" s="172"/>
      <c r="H107" s="172"/>
      <c r="I107" s="172"/>
      <c r="J107" s="172"/>
      <c r="K107" s="172"/>
    </row>
    <row r="108" spans="1:31">
      <c r="C108" s="172"/>
      <c r="D108" s="172"/>
      <c r="E108" s="172"/>
      <c r="F108" s="172"/>
      <c r="G108" s="172"/>
      <c r="H108" s="172"/>
      <c r="I108" s="172"/>
      <c r="J108" s="172"/>
      <c r="K108" s="172"/>
    </row>
    <row r="109" spans="1:31">
      <c r="C109" s="172"/>
      <c r="D109" s="172"/>
      <c r="E109" s="172"/>
      <c r="F109" s="172"/>
      <c r="G109" s="172"/>
      <c r="H109" s="172"/>
      <c r="I109" s="172"/>
      <c r="J109" s="172"/>
      <c r="K109" s="172"/>
    </row>
    <row r="110" spans="1:31" s="62" customFormat="1" ht="6.95" customHeight="1">
      <c r="A110" s="34"/>
      <c r="B110" s="95"/>
      <c r="C110" s="189"/>
      <c r="D110" s="189"/>
      <c r="E110" s="189"/>
      <c r="F110" s="189"/>
      <c r="G110" s="189"/>
      <c r="H110" s="189"/>
      <c r="I110" s="189"/>
      <c r="J110" s="189"/>
      <c r="K110" s="189"/>
      <c r="L110" s="6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62" customFormat="1" ht="24.95" customHeight="1">
      <c r="A111" s="34"/>
      <c r="B111" s="30"/>
      <c r="C111" s="169" t="s">
        <v>124</v>
      </c>
      <c r="D111" s="152"/>
      <c r="E111" s="152"/>
      <c r="F111" s="152"/>
      <c r="G111" s="152"/>
      <c r="H111" s="152"/>
      <c r="I111" s="152"/>
      <c r="J111" s="152"/>
      <c r="K111" s="152"/>
      <c r="L111" s="6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62" customFormat="1" ht="6.95" customHeight="1">
      <c r="A112" s="34"/>
      <c r="B112" s="30"/>
      <c r="C112" s="152"/>
      <c r="D112" s="152"/>
      <c r="E112" s="152"/>
      <c r="F112" s="152"/>
      <c r="G112" s="152"/>
      <c r="H112" s="152"/>
      <c r="I112" s="152"/>
      <c r="J112" s="152"/>
      <c r="K112" s="152"/>
      <c r="L112" s="6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62" customFormat="1" ht="12" customHeight="1">
      <c r="A113" s="34"/>
      <c r="B113" s="30"/>
      <c r="C113" s="153" t="s">
        <v>16</v>
      </c>
      <c r="D113" s="152"/>
      <c r="E113" s="152"/>
      <c r="F113" s="152"/>
      <c r="G113" s="152"/>
      <c r="H113" s="152"/>
      <c r="I113" s="152"/>
      <c r="J113" s="152"/>
      <c r="K113" s="152"/>
      <c r="L113" s="6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62" customFormat="1" ht="26.25" customHeight="1">
      <c r="A114" s="34"/>
      <c r="B114" s="30"/>
      <c r="C114" s="152"/>
      <c r="D114" s="152"/>
      <c r="E114" s="170" t="str">
        <f>E7</f>
        <v>REKONSTRUKCE CHODNÍKU NA UL. VSETÍNSKÁ VE VALAŠSKÉM MEZIŘÍČÍ</v>
      </c>
      <c r="F114" s="171"/>
      <c r="G114" s="171"/>
      <c r="H114" s="171"/>
      <c r="I114" s="152"/>
      <c r="J114" s="152"/>
      <c r="K114" s="152"/>
      <c r="L114" s="6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62" customFormat="1" ht="12" customHeight="1">
      <c r="A115" s="34"/>
      <c r="B115" s="30"/>
      <c r="C115" s="153" t="s">
        <v>108</v>
      </c>
      <c r="D115" s="152"/>
      <c r="E115" s="152"/>
      <c r="F115" s="152"/>
      <c r="G115" s="152"/>
      <c r="H115" s="152"/>
      <c r="I115" s="152"/>
      <c r="J115" s="152"/>
      <c r="K115" s="152"/>
      <c r="L115" s="6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62" customFormat="1" ht="16.5" customHeight="1">
      <c r="A116" s="34"/>
      <c r="B116" s="30"/>
      <c r="C116" s="152"/>
      <c r="D116" s="152"/>
      <c r="E116" s="174" t="str">
        <f>E9</f>
        <v>03 - Vedlejší rozpočtové náklady</v>
      </c>
      <c r="F116" s="173"/>
      <c r="G116" s="173"/>
      <c r="H116" s="173"/>
      <c r="I116" s="152"/>
      <c r="J116" s="152"/>
      <c r="K116" s="152"/>
      <c r="L116" s="6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62" customFormat="1" ht="6.95" customHeight="1">
      <c r="A117" s="34"/>
      <c r="B117" s="30"/>
      <c r="C117" s="152"/>
      <c r="D117" s="152"/>
      <c r="E117" s="152"/>
      <c r="F117" s="152"/>
      <c r="G117" s="152"/>
      <c r="H117" s="152"/>
      <c r="I117" s="152"/>
      <c r="J117" s="152"/>
      <c r="K117" s="152"/>
      <c r="L117" s="6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62" customFormat="1" ht="12" customHeight="1">
      <c r="A118" s="34"/>
      <c r="B118" s="30"/>
      <c r="C118" s="153" t="s">
        <v>20</v>
      </c>
      <c r="D118" s="152"/>
      <c r="E118" s="152"/>
      <c r="F118" s="154" t="str">
        <f>F12</f>
        <v>Valašské Meziříčí</v>
      </c>
      <c r="G118" s="152"/>
      <c r="H118" s="152"/>
      <c r="I118" s="153" t="s">
        <v>22</v>
      </c>
      <c r="J118" s="175" t="str">
        <f>IF(J12="","",J12)</f>
        <v>4. 2. 2026</v>
      </c>
      <c r="K118" s="152"/>
      <c r="L118" s="6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62" customFormat="1" ht="6.95" customHeight="1">
      <c r="A119" s="34"/>
      <c r="B119" s="30"/>
      <c r="C119" s="152"/>
      <c r="D119" s="152"/>
      <c r="E119" s="152"/>
      <c r="F119" s="152"/>
      <c r="G119" s="152"/>
      <c r="H119" s="152"/>
      <c r="I119" s="152"/>
      <c r="J119" s="152"/>
      <c r="K119" s="152"/>
      <c r="L119" s="6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62" customFormat="1" ht="40.15" customHeight="1">
      <c r="A120" s="34"/>
      <c r="B120" s="30"/>
      <c r="C120" s="153" t="s">
        <v>24</v>
      </c>
      <c r="D120" s="152"/>
      <c r="E120" s="152"/>
      <c r="F120" s="154" t="str">
        <f>E15</f>
        <v>Město Valašské Meziříčí</v>
      </c>
      <c r="G120" s="152"/>
      <c r="H120" s="152"/>
      <c r="I120" s="153" t="s">
        <v>30</v>
      </c>
      <c r="J120" s="176" t="str">
        <f>E21</f>
        <v>Staveník Petr Poličná 407, 757 01 Valašské Meziříč</v>
      </c>
      <c r="K120" s="152"/>
      <c r="L120" s="6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62" customFormat="1" ht="15.2" customHeight="1">
      <c r="A121" s="34"/>
      <c r="B121" s="30"/>
      <c r="C121" s="153" t="s">
        <v>28</v>
      </c>
      <c r="D121" s="152"/>
      <c r="E121" s="152"/>
      <c r="F121" s="154" t="str">
        <f>IF(E18="","",E18)</f>
        <v>Vyplň údaj</v>
      </c>
      <c r="G121" s="152"/>
      <c r="H121" s="152"/>
      <c r="I121" s="153" t="s">
        <v>33</v>
      </c>
      <c r="J121" s="176" t="str">
        <f>E24</f>
        <v>Fajfrová Irena</v>
      </c>
      <c r="K121" s="152"/>
      <c r="L121" s="6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62" customFormat="1" ht="10.35" customHeight="1">
      <c r="A122" s="34"/>
      <c r="B122" s="30"/>
      <c r="C122" s="152"/>
      <c r="D122" s="152"/>
      <c r="E122" s="152"/>
      <c r="F122" s="152"/>
      <c r="G122" s="152"/>
      <c r="H122" s="152"/>
      <c r="I122" s="152"/>
      <c r="J122" s="152"/>
      <c r="K122" s="152"/>
      <c r="L122" s="6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07" customFormat="1" ht="29.25" customHeight="1">
      <c r="A123" s="101"/>
      <c r="B123" s="102"/>
      <c r="C123" s="190" t="s">
        <v>125</v>
      </c>
      <c r="D123" s="191" t="s">
        <v>61</v>
      </c>
      <c r="E123" s="191" t="s">
        <v>57</v>
      </c>
      <c r="F123" s="191" t="s">
        <v>58</v>
      </c>
      <c r="G123" s="191" t="s">
        <v>126</v>
      </c>
      <c r="H123" s="191" t="s">
        <v>127</v>
      </c>
      <c r="I123" s="191" t="s">
        <v>128</v>
      </c>
      <c r="J123" s="191" t="s">
        <v>114</v>
      </c>
      <c r="K123" s="192" t="s">
        <v>129</v>
      </c>
      <c r="L123" s="103"/>
      <c r="M123" s="104" t="s">
        <v>1</v>
      </c>
      <c r="N123" s="105" t="s">
        <v>40</v>
      </c>
      <c r="O123" s="105" t="s">
        <v>130</v>
      </c>
      <c r="P123" s="105" t="s">
        <v>131</v>
      </c>
      <c r="Q123" s="105" t="s">
        <v>132</v>
      </c>
      <c r="R123" s="105" t="s">
        <v>133</v>
      </c>
      <c r="S123" s="105" t="s">
        <v>134</v>
      </c>
      <c r="T123" s="106" t="s">
        <v>135</v>
      </c>
      <c r="U123" s="101"/>
      <c r="V123" s="101"/>
      <c r="W123" s="101"/>
      <c r="X123" s="101"/>
      <c r="Y123" s="101"/>
      <c r="Z123" s="101"/>
      <c r="AA123" s="101"/>
      <c r="AB123" s="101"/>
      <c r="AC123" s="101"/>
      <c r="AD123" s="101"/>
      <c r="AE123" s="101"/>
    </row>
    <row r="124" spans="1:65" s="62" customFormat="1" ht="22.9" customHeight="1">
      <c r="A124" s="34"/>
      <c r="B124" s="30"/>
      <c r="C124" s="193" t="s">
        <v>136</v>
      </c>
      <c r="D124" s="152"/>
      <c r="E124" s="152"/>
      <c r="F124" s="152"/>
      <c r="G124" s="152"/>
      <c r="H124" s="152"/>
      <c r="I124" s="152"/>
      <c r="J124" s="194">
        <f>BK124</f>
        <v>0</v>
      </c>
      <c r="K124" s="152"/>
      <c r="L124" s="30"/>
      <c r="M124" s="109"/>
      <c r="N124" s="110"/>
      <c r="O124" s="72"/>
      <c r="P124" s="111">
        <f>P125</f>
        <v>0</v>
      </c>
      <c r="Q124" s="72"/>
      <c r="R124" s="111">
        <f>R125</f>
        <v>0</v>
      </c>
      <c r="S124" s="72"/>
      <c r="T124" s="112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50" t="s">
        <v>75</v>
      </c>
      <c r="AU124" s="50" t="s">
        <v>116</v>
      </c>
      <c r="BK124" s="113">
        <f>BK125</f>
        <v>0</v>
      </c>
    </row>
    <row r="125" spans="1:65" s="31" customFormat="1" ht="25.9" customHeight="1">
      <c r="B125" s="114"/>
      <c r="C125" s="195"/>
      <c r="D125" s="196" t="s">
        <v>75</v>
      </c>
      <c r="E125" s="197" t="s">
        <v>722</v>
      </c>
      <c r="F125" s="197" t="s">
        <v>98</v>
      </c>
      <c r="G125" s="195"/>
      <c r="H125" s="195"/>
      <c r="I125" s="195"/>
      <c r="J125" s="198">
        <f>BK125</f>
        <v>0</v>
      </c>
      <c r="K125" s="195"/>
      <c r="L125" s="114"/>
      <c r="M125" s="116"/>
      <c r="N125" s="117"/>
      <c r="O125" s="117"/>
      <c r="P125" s="118">
        <f>P126+P145+P148+P157+P164+P167+P170</f>
        <v>0</v>
      </c>
      <c r="Q125" s="117"/>
      <c r="R125" s="118">
        <f>R126+R145+R148+R157+R164+R167+R170</f>
        <v>0</v>
      </c>
      <c r="S125" s="117"/>
      <c r="T125" s="119">
        <f>T126+T145+T148+T157+T164+T167+T170</f>
        <v>0</v>
      </c>
      <c r="AR125" s="115" t="s">
        <v>167</v>
      </c>
      <c r="AT125" s="120" t="s">
        <v>75</v>
      </c>
      <c r="AU125" s="120" t="s">
        <v>76</v>
      </c>
      <c r="AY125" s="115" t="s">
        <v>139</v>
      </c>
      <c r="BK125" s="121">
        <f>BK126+BK145+BK148+BK157+BK164+BK167+BK170</f>
        <v>0</v>
      </c>
    </row>
    <row r="126" spans="1:65" s="31" customFormat="1" ht="22.9" customHeight="1">
      <c r="B126" s="114"/>
      <c r="C126" s="195"/>
      <c r="D126" s="196" t="s">
        <v>75</v>
      </c>
      <c r="E126" s="199" t="s">
        <v>737</v>
      </c>
      <c r="F126" s="199" t="s">
        <v>738</v>
      </c>
      <c r="G126" s="195"/>
      <c r="H126" s="195"/>
      <c r="I126" s="195"/>
      <c r="J126" s="200">
        <f>BK126</f>
        <v>0</v>
      </c>
      <c r="K126" s="195"/>
      <c r="L126" s="114"/>
      <c r="M126" s="116"/>
      <c r="N126" s="117"/>
      <c r="O126" s="117"/>
      <c r="P126" s="118">
        <f>SUM(P127:P144)</f>
        <v>0</v>
      </c>
      <c r="Q126" s="117"/>
      <c r="R126" s="118">
        <f>SUM(R127:R144)</f>
        <v>0</v>
      </c>
      <c r="S126" s="117"/>
      <c r="T126" s="119">
        <f>SUM(T127:T144)</f>
        <v>0</v>
      </c>
      <c r="AR126" s="115" t="s">
        <v>167</v>
      </c>
      <c r="AT126" s="120" t="s">
        <v>75</v>
      </c>
      <c r="AU126" s="120" t="s">
        <v>83</v>
      </c>
      <c r="AY126" s="115" t="s">
        <v>139</v>
      </c>
      <c r="BK126" s="121">
        <f>SUM(BK127:BK144)</f>
        <v>0</v>
      </c>
    </row>
    <row r="127" spans="1:65" s="62" customFormat="1" ht="16.5" customHeight="1">
      <c r="A127" s="34"/>
      <c r="B127" s="30"/>
      <c r="C127" s="201" t="s">
        <v>83</v>
      </c>
      <c r="D127" s="201" t="s">
        <v>141</v>
      </c>
      <c r="E127" s="202" t="s">
        <v>739</v>
      </c>
      <c r="F127" s="203" t="s">
        <v>740</v>
      </c>
      <c r="G127" s="204" t="s">
        <v>590</v>
      </c>
      <c r="H127" s="205">
        <v>1</v>
      </c>
      <c r="I127" s="32"/>
      <c r="J127" s="224">
        <f>ROUND(I127*H127,2)</f>
        <v>0</v>
      </c>
      <c r="K127" s="203" t="s">
        <v>145</v>
      </c>
      <c r="L127" s="30"/>
      <c r="M127" s="33" t="s">
        <v>1</v>
      </c>
      <c r="N127" s="122" t="s">
        <v>41</v>
      </c>
      <c r="O127" s="123"/>
      <c r="P127" s="124">
        <f>O127*H127</f>
        <v>0</v>
      </c>
      <c r="Q127" s="124">
        <v>0</v>
      </c>
      <c r="R127" s="124">
        <f>Q127*H127</f>
        <v>0</v>
      </c>
      <c r="S127" s="124">
        <v>0</v>
      </c>
      <c r="T127" s="12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26" t="s">
        <v>727</v>
      </c>
      <c r="AT127" s="126" t="s">
        <v>141</v>
      </c>
      <c r="AU127" s="126" t="s">
        <v>85</v>
      </c>
      <c r="AY127" s="50" t="s">
        <v>139</v>
      </c>
      <c r="BE127" s="127">
        <f>IF(N127="základní",J127,0)</f>
        <v>0</v>
      </c>
      <c r="BF127" s="127">
        <f>IF(N127="snížená",J127,0)</f>
        <v>0</v>
      </c>
      <c r="BG127" s="127">
        <f>IF(N127="zákl. přenesená",J127,0)</f>
        <v>0</v>
      </c>
      <c r="BH127" s="127">
        <f>IF(N127="sníž. přenesená",J127,0)</f>
        <v>0</v>
      </c>
      <c r="BI127" s="127">
        <f>IF(N127="nulová",J127,0)</f>
        <v>0</v>
      </c>
      <c r="BJ127" s="50" t="s">
        <v>83</v>
      </c>
      <c r="BK127" s="127">
        <f>ROUND(I127*H127,2)</f>
        <v>0</v>
      </c>
      <c r="BL127" s="50" t="s">
        <v>727</v>
      </c>
      <c r="BM127" s="126" t="s">
        <v>741</v>
      </c>
    </row>
    <row r="128" spans="1:65" s="62" customFormat="1">
      <c r="A128" s="34"/>
      <c r="B128" s="30"/>
      <c r="C128" s="152"/>
      <c r="D128" s="206" t="s">
        <v>148</v>
      </c>
      <c r="E128" s="152"/>
      <c r="F128" s="207" t="s">
        <v>742</v>
      </c>
      <c r="G128" s="152"/>
      <c r="H128" s="152"/>
      <c r="I128" s="34"/>
      <c r="J128" s="152"/>
      <c r="K128" s="152"/>
      <c r="L128" s="30"/>
      <c r="M128" s="128"/>
      <c r="N128" s="129"/>
      <c r="O128" s="123"/>
      <c r="P128" s="123"/>
      <c r="Q128" s="123"/>
      <c r="R128" s="123"/>
      <c r="S128" s="123"/>
      <c r="T128" s="13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50" t="s">
        <v>148</v>
      </c>
      <c r="AU128" s="50" t="s">
        <v>85</v>
      </c>
    </row>
    <row r="129" spans="1:65" s="62" customFormat="1" ht="16.5" customHeight="1">
      <c r="A129" s="34"/>
      <c r="B129" s="30"/>
      <c r="C129" s="201" t="s">
        <v>85</v>
      </c>
      <c r="D129" s="201" t="s">
        <v>141</v>
      </c>
      <c r="E129" s="202" t="s">
        <v>743</v>
      </c>
      <c r="F129" s="203" t="s">
        <v>744</v>
      </c>
      <c r="G129" s="204" t="s">
        <v>590</v>
      </c>
      <c r="H129" s="205">
        <v>1</v>
      </c>
      <c r="I129" s="32"/>
      <c r="J129" s="224">
        <f>ROUND(I129*H129,2)</f>
        <v>0</v>
      </c>
      <c r="K129" s="203" t="s">
        <v>145</v>
      </c>
      <c r="L129" s="30"/>
      <c r="M129" s="33" t="s">
        <v>1</v>
      </c>
      <c r="N129" s="122" t="s">
        <v>41</v>
      </c>
      <c r="O129" s="123"/>
      <c r="P129" s="124">
        <f>O129*H129</f>
        <v>0</v>
      </c>
      <c r="Q129" s="124">
        <v>0</v>
      </c>
      <c r="R129" s="124">
        <f>Q129*H129</f>
        <v>0</v>
      </c>
      <c r="S129" s="124">
        <v>0</v>
      </c>
      <c r="T129" s="12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26" t="s">
        <v>727</v>
      </c>
      <c r="AT129" s="126" t="s">
        <v>141</v>
      </c>
      <c r="AU129" s="126" t="s">
        <v>85</v>
      </c>
      <c r="AY129" s="50" t="s">
        <v>139</v>
      </c>
      <c r="BE129" s="127">
        <f>IF(N129="základní",J129,0)</f>
        <v>0</v>
      </c>
      <c r="BF129" s="127">
        <f>IF(N129="snížená",J129,0)</f>
        <v>0</v>
      </c>
      <c r="BG129" s="127">
        <f>IF(N129="zákl. přenesená",J129,0)</f>
        <v>0</v>
      </c>
      <c r="BH129" s="127">
        <f>IF(N129="sníž. přenesená",J129,0)</f>
        <v>0</v>
      </c>
      <c r="BI129" s="127">
        <f>IF(N129="nulová",J129,0)</f>
        <v>0</v>
      </c>
      <c r="BJ129" s="50" t="s">
        <v>83</v>
      </c>
      <c r="BK129" s="127">
        <f>ROUND(I129*H129,2)</f>
        <v>0</v>
      </c>
      <c r="BL129" s="50" t="s">
        <v>727</v>
      </c>
      <c r="BM129" s="126" t="s">
        <v>745</v>
      </c>
    </row>
    <row r="130" spans="1:65" s="62" customFormat="1">
      <c r="A130" s="34"/>
      <c r="B130" s="30"/>
      <c r="C130" s="152"/>
      <c r="D130" s="206" t="s">
        <v>148</v>
      </c>
      <c r="E130" s="152"/>
      <c r="F130" s="207" t="s">
        <v>744</v>
      </c>
      <c r="G130" s="152"/>
      <c r="H130" s="152"/>
      <c r="I130" s="34"/>
      <c r="J130" s="152"/>
      <c r="K130" s="152"/>
      <c r="L130" s="30"/>
      <c r="M130" s="128"/>
      <c r="N130" s="129"/>
      <c r="O130" s="123"/>
      <c r="P130" s="123"/>
      <c r="Q130" s="123"/>
      <c r="R130" s="123"/>
      <c r="S130" s="123"/>
      <c r="T130" s="13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50" t="s">
        <v>148</v>
      </c>
      <c r="AU130" s="50" t="s">
        <v>85</v>
      </c>
    </row>
    <row r="131" spans="1:65" s="62" customFormat="1" ht="16.5" customHeight="1">
      <c r="A131" s="34"/>
      <c r="B131" s="30"/>
      <c r="C131" s="201" t="s">
        <v>156</v>
      </c>
      <c r="D131" s="201" t="s">
        <v>141</v>
      </c>
      <c r="E131" s="202" t="s">
        <v>746</v>
      </c>
      <c r="F131" s="203" t="s">
        <v>747</v>
      </c>
      <c r="G131" s="204" t="s">
        <v>590</v>
      </c>
      <c r="H131" s="205">
        <v>1</v>
      </c>
      <c r="I131" s="32"/>
      <c r="J131" s="224">
        <f>ROUND(I131*H131,2)</f>
        <v>0</v>
      </c>
      <c r="K131" s="203" t="s">
        <v>145</v>
      </c>
      <c r="L131" s="30"/>
      <c r="M131" s="33" t="s">
        <v>1</v>
      </c>
      <c r="N131" s="122" t="s">
        <v>41</v>
      </c>
      <c r="O131" s="123"/>
      <c r="P131" s="124">
        <f>O131*H131</f>
        <v>0</v>
      </c>
      <c r="Q131" s="124">
        <v>0</v>
      </c>
      <c r="R131" s="124">
        <f>Q131*H131</f>
        <v>0</v>
      </c>
      <c r="S131" s="124">
        <v>0</v>
      </c>
      <c r="T131" s="12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26" t="s">
        <v>727</v>
      </c>
      <c r="AT131" s="126" t="s">
        <v>141</v>
      </c>
      <c r="AU131" s="126" t="s">
        <v>85</v>
      </c>
      <c r="AY131" s="50" t="s">
        <v>139</v>
      </c>
      <c r="BE131" s="127">
        <f>IF(N131="základní",J131,0)</f>
        <v>0</v>
      </c>
      <c r="BF131" s="127">
        <f>IF(N131="snížená",J131,0)</f>
        <v>0</v>
      </c>
      <c r="BG131" s="127">
        <f>IF(N131="zákl. přenesená",J131,0)</f>
        <v>0</v>
      </c>
      <c r="BH131" s="127">
        <f>IF(N131="sníž. přenesená",J131,0)</f>
        <v>0</v>
      </c>
      <c r="BI131" s="127">
        <f>IF(N131="nulová",J131,0)</f>
        <v>0</v>
      </c>
      <c r="BJ131" s="50" t="s">
        <v>83</v>
      </c>
      <c r="BK131" s="127">
        <f>ROUND(I131*H131,2)</f>
        <v>0</v>
      </c>
      <c r="BL131" s="50" t="s">
        <v>727</v>
      </c>
      <c r="BM131" s="126" t="s">
        <v>748</v>
      </c>
    </row>
    <row r="132" spans="1:65" s="62" customFormat="1">
      <c r="A132" s="34"/>
      <c r="B132" s="30"/>
      <c r="C132" s="152"/>
      <c r="D132" s="206" t="s">
        <v>148</v>
      </c>
      <c r="E132" s="152"/>
      <c r="F132" s="207" t="s">
        <v>749</v>
      </c>
      <c r="G132" s="152"/>
      <c r="H132" s="152"/>
      <c r="I132" s="34"/>
      <c r="J132" s="152"/>
      <c r="K132" s="152"/>
      <c r="L132" s="30"/>
      <c r="M132" s="128"/>
      <c r="N132" s="129"/>
      <c r="O132" s="123"/>
      <c r="P132" s="123"/>
      <c r="Q132" s="123"/>
      <c r="R132" s="123"/>
      <c r="S132" s="123"/>
      <c r="T132" s="13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50" t="s">
        <v>148</v>
      </c>
      <c r="AU132" s="50" t="s">
        <v>85</v>
      </c>
    </row>
    <row r="133" spans="1:65" s="62" customFormat="1" ht="16.5" customHeight="1">
      <c r="A133" s="34"/>
      <c r="B133" s="30"/>
      <c r="C133" s="201" t="s">
        <v>146</v>
      </c>
      <c r="D133" s="201" t="s">
        <v>141</v>
      </c>
      <c r="E133" s="202" t="s">
        <v>750</v>
      </c>
      <c r="F133" s="203" t="s">
        <v>751</v>
      </c>
      <c r="G133" s="204" t="s">
        <v>590</v>
      </c>
      <c r="H133" s="205">
        <v>1</v>
      </c>
      <c r="I133" s="32"/>
      <c r="J133" s="224">
        <f>ROUND(I133*H133,2)</f>
        <v>0</v>
      </c>
      <c r="K133" s="203" t="s">
        <v>1</v>
      </c>
      <c r="L133" s="30"/>
      <c r="M133" s="33" t="s">
        <v>1</v>
      </c>
      <c r="N133" s="122" t="s">
        <v>41</v>
      </c>
      <c r="O133" s="123"/>
      <c r="P133" s="124">
        <f>O133*H133</f>
        <v>0</v>
      </c>
      <c r="Q133" s="124">
        <v>0</v>
      </c>
      <c r="R133" s="124">
        <f>Q133*H133</f>
        <v>0</v>
      </c>
      <c r="S133" s="124">
        <v>0</v>
      </c>
      <c r="T133" s="12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26" t="s">
        <v>727</v>
      </c>
      <c r="AT133" s="126" t="s">
        <v>141</v>
      </c>
      <c r="AU133" s="126" t="s">
        <v>85</v>
      </c>
      <c r="AY133" s="50" t="s">
        <v>139</v>
      </c>
      <c r="BE133" s="127">
        <f>IF(N133="základní",J133,0)</f>
        <v>0</v>
      </c>
      <c r="BF133" s="127">
        <f>IF(N133="snížená",J133,0)</f>
        <v>0</v>
      </c>
      <c r="BG133" s="127">
        <f>IF(N133="zákl. přenesená",J133,0)</f>
        <v>0</v>
      </c>
      <c r="BH133" s="127">
        <f>IF(N133="sníž. přenesená",J133,0)</f>
        <v>0</v>
      </c>
      <c r="BI133" s="127">
        <f>IF(N133="nulová",J133,0)</f>
        <v>0</v>
      </c>
      <c r="BJ133" s="50" t="s">
        <v>83</v>
      </c>
      <c r="BK133" s="127">
        <f>ROUND(I133*H133,2)</f>
        <v>0</v>
      </c>
      <c r="BL133" s="50" t="s">
        <v>727</v>
      </c>
      <c r="BM133" s="126" t="s">
        <v>752</v>
      </c>
    </row>
    <row r="134" spans="1:65" s="62" customFormat="1">
      <c r="A134" s="34"/>
      <c r="B134" s="30"/>
      <c r="C134" s="152"/>
      <c r="D134" s="206" t="s">
        <v>148</v>
      </c>
      <c r="E134" s="152"/>
      <c r="F134" s="207" t="s">
        <v>749</v>
      </c>
      <c r="G134" s="152"/>
      <c r="H134" s="152"/>
      <c r="I134" s="34"/>
      <c r="J134" s="152"/>
      <c r="K134" s="152"/>
      <c r="L134" s="30"/>
      <c r="M134" s="128"/>
      <c r="N134" s="129"/>
      <c r="O134" s="123"/>
      <c r="P134" s="123"/>
      <c r="Q134" s="123"/>
      <c r="R134" s="123"/>
      <c r="S134" s="123"/>
      <c r="T134" s="13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50" t="s">
        <v>148</v>
      </c>
      <c r="AU134" s="50" t="s">
        <v>85</v>
      </c>
    </row>
    <row r="135" spans="1:65" s="62" customFormat="1" ht="16.5" customHeight="1">
      <c r="A135" s="34"/>
      <c r="B135" s="30"/>
      <c r="C135" s="201" t="s">
        <v>167</v>
      </c>
      <c r="D135" s="201" t="s">
        <v>141</v>
      </c>
      <c r="E135" s="202" t="s">
        <v>753</v>
      </c>
      <c r="F135" s="203" t="s">
        <v>754</v>
      </c>
      <c r="G135" s="204" t="s">
        <v>590</v>
      </c>
      <c r="H135" s="205">
        <v>1</v>
      </c>
      <c r="I135" s="32"/>
      <c r="J135" s="224">
        <f>ROUND(I135*H135,2)</f>
        <v>0</v>
      </c>
      <c r="K135" s="203" t="s">
        <v>145</v>
      </c>
      <c r="L135" s="30"/>
      <c r="M135" s="33" t="s">
        <v>1</v>
      </c>
      <c r="N135" s="122" t="s">
        <v>41</v>
      </c>
      <c r="O135" s="123"/>
      <c r="P135" s="124">
        <f>O135*H135</f>
        <v>0</v>
      </c>
      <c r="Q135" s="124">
        <v>0</v>
      </c>
      <c r="R135" s="124">
        <f>Q135*H135</f>
        <v>0</v>
      </c>
      <c r="S135" s="124">
        <v>0</v>
      </c>
      <c r="T135" s="12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26" t="s">
        <v>727</v>
      </c>
      <c r="AT135" s="126" t="s">
        <v>141</v>
      </c>
      <c r="AU135" s="126" t="s">
        <v>85</v>
      </c>
      <c r="AY135" s="50" t="s">
        <v>139</v>
      </c>
      <c r="BE135" s="127">
        <f>IF(N135="základní",J135,0)</f>
        <v>0</v>
      </c>
      <c r="BF135" s="127">
        <f>IF(N135="snížená",J135,0)</f>
        <v>0</v>
      </c>
      <c r="BG135" s="127">
        <f>IF(N135="zákl. přenesená",J135,0)</f>
        <v>0</v>
      </c>
      <c r="BH135" s="127">
        <f>IF(N135="sníž. přenesená",J135,0)</f>
        <v>0</v>
      </c>
      <c r="BI135" s="127">
        <f>IF(N135="nulová",J135,0)</f>
        <v>0</v>
      </c>
      <c r="BJ135" s="50" t="s">
        <v>83</v>
      </c>
      <c r="BK135" s="127">
        <f>ROUND(I135*H135,2)</f>
        <v>0</v>
      </c>
      <c r="BL135" s="50" t="s">
        <v>727</v>
      </c>
      <c r="BM135" s="126" t="s">
        <v>755</v>
      </c>
    </row>
    <row r="136" spans="1:65" s="62" customFormat="1">
      <c r="A136" s="34"/>
      <c r="B136" s="30"/>
      <c r="C136" s="152"/>
      <c r="D136" s="206" t="s">
        <v>148</v>
      </c>
      <c r="E136" s="152"/>
      <c r="F136" s="207" t="s">
        <v>754</v>
      </c>
      <c r="G136" s="152"/>
      <c r="H136" s="152"/>
      <c r="I136" s="34"/>
      <c r="J136" s="152"/>
      <c r="K136" s="152"/>
      <c r="L136" s="30"/>
      <c r="M136" s="128"/>
      <c r="N136" s="129"/>
      <c r="O136" s="123"/>
      <c r="P136" s="123"/>
      <c r="Q136" s="123"/>
      <c r="R136" s="123"/>
      <c r="S136" s="123"/>
      <c r="T136" s="13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50" t="s">
        <v>148</v>
      </c>
      <c r="AU136" s="50" t="s">
        <v>85</v>
      </c>
    </row>
    <row r="137" spans="1:65" s="62" customFormat="1" ht="49.15" customHeight="1">
      <c r="A137" s="34"/>
      <c r="B137" s="30"/>
      <c r="C137" s="201" t="s">
        <v>172</v>
      </c>
      <c r="D137" s="201" t="s">
        <v>141</v>
      </c>
      <c r="E137" s="202" t="s">
        <v>756</v>
      </c>
      <c r="F137" s="203" t="s">
        <v>757</v>
      </c>
      <c r="G137" s="204" t="s">
        <v>590</v>
      </c>
      <c r="H137" s="205">
        <v>1</v>
      </c>
      <c r="I137" s="32"/>
      <c r="J137" s="224">
        <f>ROUND(I137*H137,2)</f>
        <v>0</v>
      </c>
      <c r="K137" s="203" t="s">
        <v>145</v>
      </c>
      <c r="L137" s="30"/>
      <c r="M137" s="33" t="s">
        <v>1</v>
      </c>
      <c r="N137" s="122" t="s">
        <v>41</v>
      </c>
      <c r="O137" s="123"/>
      <c r="P137" s="124">
        <f>O137*H137</f>
        <v>0</v>
      </c>
      <c r="Q137" s="124">
        <v>0</v>
      </c>
      <c r="R137" s="124">
        <f>Q137*H137</f>
        <v>0</v>
      </c>
      <c r="S137" s="124">
        <v>0</v>
      </c>
      <c r="T137" s="12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26" t="s">
        <v>727</v>
      </c>
      <c r="AT137" s="126" t="s">
        <v>141</v>
      </c>
      <c r="AU137" s="126" t="s">
        <v>85</v>
      </c>
      <c r="AY137" s="50" t="s">
        <v>139</v>
      </c>
      <c r="BE137" s="127">
        <f>IF(N137="základní",J137,0)</f>
        <v>0</v>
      </c>
      <c r="BF137" s="127">
        <f>IF(N137="snížená",J137,0)</f>
        <v>0</v>
      </c>
      <c r="BG137" s="127">
        <f>IF(N137="zákl. přenesená",J137,0)</f>
        <v>0</v>
      </c>
      <c r="BH137" s="127">
        <f>IF(N137="sníž. přenesená",J137,0)</f>
        <v>0</v>
      </c>
      <c r="BI137" s="127">
        <f>IF(N137="nulová",J137,0)</f>
        <v>0</v>
      </c>
      <c r="BJ137" s="50" t="s">
        <v>83</v>
      </c>
      <c r="BK137" s="127">
        <f>ROUND(I137*H137,2)</f>
        <v>0</v>
      </c>
      <c r="BL137" s="50" t="s">
        <v>727</v>
      </c>
      <c r="BM137" s="126" t="s">
        <v>758</v>
      </c>
    </row>
    <row r="138" spans="1:65" s="62" customFormat="1">
      <c r="A138" s="34"/>
      <c r="B138" s="30"/>
      <c r="C138" s="152"/>
      <c r="D138" s="206" t="s">
        <v>148</v>
      </c>
      <c r="E138" s="152"/>
      <c r="F138" s="207" t="s">
        <v>759</v>
      </c>
      <c r="G138" s="152"/>
      <c r="H138" s="152"/>
      <c r="I138" s="34"/>
      <c r="J138" s="152"/>
      <c r="K138" s="152"/>
      <c r="L138" s="30"/>
      <c r="M138" s="128"/>
      <c r="N138" s="129"/>
      <c r="O138" s="123"/>
      <c r="P138" s="123"/>
      <c r="Q138" s="123"/>
      <c r="R138" s="123"/>
      <c r="S138" s="123"/>
      <c r="T138" s="13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50" t="s">
        <v>148</v>
      </c>
      <c r="AU138" s="50" t="s">
        <v>85</v>
      </c>
    </row>
    <row r="139" spans="1:65" s="62" customFormat="1" ht="33" customHeight="1">
      <c r="A139" s="34"/>
      <c r="B139" s="30"/>
      <c r="C139" s="201" t="s">
        <v>174</v>
      </c>
      <c r="D139" s="201" t="s">
        <v>141</v>
      </c>
      <c r="E139" s="202" t="s">
        <v>760</v>
      </c>
      <c r="F139" s="203" t="s">
        <v>761</v>
      </c>
      <c r="G139" s="204" t="s">
        <v>590</v>
      </c>
      <c r="H139" s="205">
        <v>1</v>
      </c>
      <c r="I139" s="32"/>
      <c r="J139" s="224">
        <f>ROUND(I139*H139,2)</f>
        <v>0</v>
      </c>
      <c r="K139" s="203" t="s">
        <v>145</v>
      </c>
      <c r="L139" s="30"/>
      <c r="M139" s="33" t="s">
        <v>1</v>
      </c>
      <c r="N139" s="122" t="s">
        <v>41</v>
      </c>
      <c r="O139" s="123"/>
      <c r="P139" s="124">
        <f>O139*H139</f>
        <v>0</v>
      </c>
      <c r="Q139" s="124">
        <v>0</v>
      </c>
      <c r="R139" s="124">
        <f>Q139*H139</f>
        <v>0</v>
      </c>
      <c r="S139" s="124">
        <v>0</v>
      </c>
      <c r="T139" s="12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26" t="s">
        <v>727</v>
      </c>
      <c r="AT139" s="126" t="s">
        <v>141</v>
      </c>
      <c r="AU139" s="126" t="s">
        <v>85</v>
      </c>
      <c r="AY139" s="50" t="s">
        <v>139</v>
      </c>
      <c r="BE139" s="127">
        <f>IF(N139="základní",J139,0)</f>
        <v>0</v>
      </c>
      <c r="BF139" s="127">
        <f>IF(N139="snížená",J139,0)</f>
        <v>0</v>
      </c>
      <c r="BG139" s="127">
        <f>IF(N139="zákl. přenesená",J139,0)</f>
        <v>0</v>
      </c>
      <c r="BH139" s="127">
        <f>IF(N139="sníž. přenesená",J139,0)</f>
        <v>0</v>
      </c>
      <c r="BI139" s="127">
        <f>IF(N139="nulová",J139,0)</f>
        <v>0</v>
      </c>
      <c r="BJ139" s="50" t="s">
        <v>83</v>
      </c>
      <c r="BK139" s="127">
        <f>ROUND(I139*H139,2)</f>
        <v>0</v>
      </c>
      <c r="BL139" s="50" t="s">
        <v>727</v>
      </c>
      <c r="BM139" s="126" t="s">
        <v>762</v>
      </c>
    </row>
    <row r="140" spans="1:65" s="62" customFormat="1">
      <c r="A140" s="34"/>
      <c r="B140" s="30"/>
      <c r="C140" s="152"/>
      <c r="D140" s="206" t="s">
        <v>148</v>
      </c>
      <c r="E140" s="152"/>
      <c r="F140" s="207" t="s">
        <v>763</v>
      </c>
      <c r="G140" s="152"/>
      <c r="H140" s="152"/>
      <c r="I140" s="34"/>
      <c r="J140" s="152"/>
      <c r="K140" s="152"/>
      <c r="L140" s="30"/>
      <c r="M140" s="128"/>
      <c r="N140" s="129"/>
      <c r="O140" s="123"/>
      <c r="P140" s="123"/>
      <c r="Q140" s="123"/>
      <c r="R140" s="123"/>
      <c r="S140" s="123"/>
      <c r="T140" s="13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50" t="s">
        <v>148</v>
      </c>
      <c r="AU140" s="50" t="s">
        <v>85</v>
      </c>
    </row>
    <row r="141" spans="1:65" s="62" customFormat="1" ht="24.2" customHeight="1">
      <c r="A141" s="34"/>
      <c r="B141" s="30"/>
      <c r="C141" s="201" t="s">
        <v>179</v>
      </c>
      <c r="D141" s="201" t="s">
        <v>141</v>
      </c>
      <c r="E141" s="202" t="s">
        <v>764</v>
      </c>
      <c r="F141" s="203" t="s">
        <v>765</v>
      </c>
      <c r="G141" s="204" t="s">
        <v>590</v>
      </c>
      <c r="H141" s="205">
        <v>1</v>
      </c>
      <c r="I141" s="32"/>
      <c r="J141" s="224">
        <f>ROUND(I141*H141,2)</f>
        <v>0</v>
      </c>
      <c r="K141" s="203" t="s">
        <v>1</v>
      </c>
      <c r="L141" s="30"/>
      <c r="M141" s="33" t="s">
        <v>1</v>
      </c>
      <c r="N141" s="122" t="s">
        <v>41</v>
      </c>
      <c r="O141" s="123"/>
      <c r="P141" s="124">
        <f>O141*H141</f>
        <v>0</v>
      </c>
      <c r="Q141" s="124">
        <v>0</v>
      </c>
      <c r="R141" s="124">
        <f>Q141*H141</f>
        <v>0</v>
      </c>
      <c r="S141" s="124">
        <v>0</v>
      </c>
      <c r="T141" s="12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26" t="s">
        <v>727</v>
      </c>
      <c r="AT141" s="126" t="s">
        <v>141</v>
      </c>
      <c r="AU141" s="126" t="s">
        <v>85</v>
      </c>
      <c r="AY141" s="50" t="s">
        <v>139</v>
      </c>
      <c r="BE141" s="127">
        <f>IF(N141="základní",J141,0)</f>
        <v>0</v>
      </c>
      <c r="BF141" s="127">
        <f>IF(N141="snížená",J141,0)</f>
        <v>0</v>
      </c>
      <c r="BG141" s="127">
        <f>IF(N141="zákl. přenesená",J141,0)</f>
        <v>0</v>
      </c>
      <c r="BH141" s="127">
        <f>IF(N141="sníž. přenesená",J141,0)</f>
        <v>0</v>
      </c>
      <c r="BI141" s="127">
        <f>IF(N141="nulová",J141,0)</f>
        <v>0</v>
      </c>
      <c r="BJ141" s="50" t="s">
        <v>83</v>
      </c>
      <c r="BK141" s="127">
        <f>ROUND(I141*H141,2)</f>
        <v>0</v>
      </c>
      <c r="BL141" s="50" t="s">
        <v>727</v>
      </c>
      <c r="BM141" s="126" t="s">
        <v>766</v>
      </c>
    </row>
    <row r="142" spans="1:65" s="62" customFormat="1">
      <c r="A142" s="34"/>
      <c r="B142" s="30"/>
      <c r="C142" s="152"/>
      <c r="D142" s="206" t="s">
        <v>148</v>
      </c>
      <c r="E142" s="152"/>
      <c r="F142" s="207" t="s">
        <v>763</v>
      </c>
      <c r="G142" s="152"/>
      <c r="H142" s="152"/>
      <c r="I142" s="34"/>
      <c r="J142" s="152"/>
      <c r="K142" s="152"/>
      <c r="L142" s="30"/>
      <c r="M142" s="128"/>
      <c r="N142" s="129"/>
      <c r="O142" s="123"/>
      <c r="P142" s="123"/>
      <c r="Q142" s="123"/>
      <c r="R142" s="123"/>
      <c r="S142" s="123"/>
      <c r="T142" s="130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50" t="s">
        <v>148</v>
      </c>
      <c r="AU142" s="50" t="s">
        <v>85</v>
      </c>
    </row>
    <row r="143" spans="1:65" s="62" customFormat="1" ht="24.2" customHeight="1">
      <c r="A143" s="34"/>
      <c r="B143" s="30"/>
      <c r="C143" s="201" t="s">
        <v>185</v>
      </c>
      <c r="D143" s="201" t="s">
        <v>141</v>
      </c>
      <c r="E143" s="202" t="s">
        <v>767</v>
      </c>
      <c r="F143" s="203" t="s">
        <v>768</v>
      </c>
      <c r="G143" s="204" t="s">
        <v>590</v>
      </c>
      <c r="H143" s="205">
        <v>1</v>
      </c>
      <c r="I143" s="32"/>
      <c r="J143" s="224">
        <f>ROUND(I143*H143,2)</f>
        <v>0</v>
      </c>
      <c r="K143" s="203" t="s">
        <v>1</v>
      </c>
      <c r="L143" s="30"/>
      <c r="M143" s="33" t="s">
        <v>1</v>
      </c>
      <c r="N143" s="122" t="s">
        <v>41</v>
      </c>
      <c r="O143" s="123"/>
      <c r="P143" s="124">
        <f>O143*H143</f>
        <v>0</v>
      </c>
      <c r="Q143" s="124">
        <v>0</v>
      </c>
      <c r="R143" s="124">
        <f>Q143*H143</f>
        <v>0</v>
      </c>
      <c r="S143" s="124">
        <v>0</v>
      </c>
      <c r="T143" s="12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26" t="s">
        <v>727</v>
      </c>
      <c r="AT143" s="126" t="s">
        <v>141</v>
      </c>
      <c r="AU143" s="126" t="s">
        <v>85</v>
      </c>
      <c r="AY143" s="50" t="s">
        <v>139</v>
      </c>
      <c r="BE143" s="127">
        <f>IF(N143="základní",J143,0)</f>
        <v>0</v>
      </c>
      <c r="BF143" s="127">
        <f>IF(N143="snížená",J143,0)</f>
        <v>0</v>
      </c>
      <c r="BG143" s="127">
        <f>IF(N143="zákl. přenesená",J143,0)</f>
        <v>0</v>
      </c>
      <c r="BH143" s="127">
        <f>IF(N143="sníž. přenesená",J143,0)</f>
        <v>0</v>
      </c>
      <c r="BI143" s="127">
        <f>IF(N143="nulová",J143,0)</f>
        <v>0</v>
      </c>
      <c r="BJ143" s="50" t="s">
        <v>83</v>
      </c>
      <c r="BK143" s="127">
        <f>ROUND(I143*H143,2)</f>
        <v>0</v>
      </c>
      <c r="BL143" s="50" t="s">
        <v>727</v>
      </c>
      <c r="BM143" s="126" t="s">
        <v>769</v>
      </c>
    </row>
    <row r="144" spans="1:65" s="62" customFormat="1">
      <c r="A144" s="34"/>
      <c r="B144" s="30"/>
      <c r="C144" s="152"/>
      <c r="D144" s="206" t="s">
        <v>148</v>
      </c>
      <c r="E144" s="152"/>
      <c r="F144" s="207" t="s">
        <v>763</v>
      </c>
      <c r="G144" s="152"/>
      <c r="H144" s="152"/>
      <c r="I144" s="34"/>
      <c r="J144" s="152"/>
      <c r="K144" s="152"/>
      <c r="L144" s="30"/>
      <c r="M144" s="128"/>
      <c r="N144" s="129"/>
      <c r="O144" s="123"/>
      <c r="P144" s="123"/>
      <c r="Q144" s="123"/>
      <c r="R144" s="123"/>
      <c r="S144" s="123"/>
      <c r="T144" s="13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50" t="s">
        <v>148</v>
      </c>
      <c r="AU144" s="50" t="s">
        <v>85</v>
      </c>
    </row>
    <row r="145" spans="1:65" s="31" customFormat="1" ht="22.9" customHeight="1">
      <c r="B145" s="114"/>
      <c r="C145" s="195"/>
      <c r="D145" s="196" t="s">
        <v>75</v>
      </c>
      <c r="E145" s="199" t="s">
        <v>770</v>
      </c>
      <c r="F145" s="199" t="s">
        <v>771</v>
      </c>
      <c r="G145" s="195"/>
      <c r="H145" s="195"/>
      <c r="J145" s="200">
        <f>BK145</f>
        <v>0</v>
      </c>
      <c r="K145" s="195"/>
      <c r="L145" s="114"/>
      <c r="M145" s="116"/>
      <c r="N145" s="117"/>
      <c r="O145" s="117"/>
      <c r="P145" s="118">
        <f>SUM(P146:P147)</f>
        <v>0</v>
      </c>
      <c r="Q145" s="117"/>
      <c r="R145" s="118">
        <f>SUM(R146:R147)</f>
        <v>0</v>
      </c>
      <c r="S145" s="117"/>
      <c r="T145" s="119">
        <f>SUM(T146:T147)</f>
        <v>0</v>
      </c>
      <c r="AR145" s="115" t="s">
        <v>167</v>
      </c>
      <c r="AT145" s="120" t="s">
        <v>75</v>
      </c>
      <c r="AU145" s="120" t="s">
        <v>83</v>
      </c>
      <c r="AY145" s="115" t="s">
        <v>139</v>
      </c>
      <c r="BK145" s="121">
        <f>SUM(BK146:BK147)</f>
        <v>0</v>
      </c>
    </row>
    <row r="146" spans="1:65" s="62" customFormat="1" ht="24.2" customHeight="1">
      <c r="A146" s="34"/>
      <c r="B146" s="30"/>
      <c r="C146" s="201" t="s">
        <v>192</v>
      </c>
      <c r="D146" s="201" t="s">
        <v>141</v>
      </c>
      <c r="E146" s="202" t="s">
        <v>772</v>
      </c>
      <c r="F146" s="203" t="s">
        <v>773</v>
      </c>
      <c r="G146" s="204" t="s">
        <v>590</v>
      </c>
      <c r="H146" s="205">
        <v>1</v>
      </c>
      <c r="I146" s="32"/>
      <c r="J146" s="224">
        <f>ROUND(I146*H146,2)</f>
        <v>0</v>
      </c>
      <c r="K146" s="203" t="s">
        <v>145</v>
      </c>
      <c r="L146" s="30"/>
      <c r="M146" s="33" t="s">
        <v>1</v>
      </c>
      <c r="N146" s="122" t="s">
        <v>41</v>
      </c>
      <c r="O146" s="123"/>
      <c r="P146" s="124">
        <f>O146*H146</f>
        <v>0</v>
      </c>
      <c r="Q146" s="124">
        <v>0</v>
      </c>
      <c r="R146" s="124">
        <f>Q146*H146</f>
        <v>0</v>
      </c>
      <c r="S146" s="124">
        <v>0</v>
      </c>
      <c r="T146" s="12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26" t="s">
        <v>727</v>
      </c>
      <c r="AT146" s="126" t="s">
        <v>141</v>
      </c>
      <c r="AU146" s="126" t="s">
        <v>85</v>
      </c>
      <c r="AY146" s="50" t="s">
        <v>139</v>
      </c>
      <c r="BE146" s="127">
        <f>IF(N146="základní",J146,0)</f>
        <v>0</v>
      </c>
      <c r="BF146" s="127">
        <f>IF(N146="snížená",J146,0)</f>
        <v>0</v>
      </c>
      <c r="BG146" s="127">
        <f>IF(N146="zákl. přenesená",J146,0)</f>
        <v>0</v>
      </c>
      <c r="BH146" s="127">
        <f>IF(N146="sníž. přenesená",J146,0)</f>
        <v>0</v>
      </c>
      <c r="BI146" s="127">
        <f>IF(N146="nulová",J146,0)</f>
        <v>0</v>
      </c>
      <c r="BJ146" s="50" t="s">
        <v>83</v>
      </c>
      <c r="BK146" s="127">
        <f>ROUND(I146*H146,2)</f>
        <v>0</v>
      </c>
      <c r="BL146" s="50" t="s">
        <v>727</v>
      </c>
      <c r="BM146" s="126" t="s">
        <v>774</v>
      </c>
    </row>
    <row r="147" spans="1:65" s="62" customFormat="1">
      <c r="A147" s="34"/>
      <c r="B147" s="30"/>
      <c r="C147" s="152"/>
      <c r="D147" s="206" t="s">
        <v>148</v>
      </c>
      <c r="E147" s="152"/>
      <c r="F147" s="207" t="s">
        <v>775</v>
      </c>
      <c r="G147" s="152"/>
      <c r="H147" s="152"/>
      <c r="I147" s="34"/>
      <c r="J147" s="152"/>
      <c r="K147" s="152"/>
      <c r="L147" s="30"/>
      <c r="M147" s="128"/>
      <c r="N147" s="129"/>
      <c r="O147" s="123"/>
      <c r="P147" s="123"/>
      <c r="Q147" s="123"/>
      <c r="R147" s="123"/>
      <c r="S147" s="123"/>
      <c r="T147" s="130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50" t="s">
        <v>148</v>
      </c>
      <c r="AU147" s="50" t="s">
        <v>85</v>
      </c>
    </row>
    <row r="148" spans="1:65" s="31" customFormat="1" ht="22.9" customHeight="1">
      <c r="B148" s="114"/>
      <c r="C148" s="195"/>
      <c r="D148" s="196" t="s">
        <v>75</v>
      </c>
      <c r="E148" s="199" t="s">
        <v>776</v>
      </c>
      <c r="F148" s="199" t="s">
        <v>777</v>
      </c>
      <c r="G148" s="195"/>
      <c r="H148" s="195"/>
      <c r="J148" s="200">
        <f>BK148</f>
        <v>0</v>
      </c>
      <c r="K148" s="195"/>
      <c r="L148" s="114"/>
      <c r="M148" s="116"/>
      <c r="N148" s="117"/>
      <c r="O148" s="117"/>
      <c r="P148" s="118">
        <f>SUM(P149:P156)</f>
        <v>0</v>
      </c>
      <c r="Q148" s="117"/>
      <c r="R148" s="118">
        <f>SUM(R149:R156)</f>
        <v>0</v>
      </c>
      <c r="S148" s="117"/>
      <c r="T148" s="119">
        <f>SUM(T149:T156)</f>
        <v>0</v>
      </c>
      <c r="AR148" s="115" t="s">
        <v>167</v>
      </c>
      <c r="AT148" s="120" t="s">
        <v>75</v>
      </c>
      <c r="AU148" s="120" t="s">
        <v>83</v>
      </c>
      <c r="AY148" s="115" t="s">
        <v>139</v>
      </c>
      <c r="BK148" s="121">
        <f>SUM(BK149:BK156)</f>
        <v>0</v>
      </c>
    </row>
    <row r="149" spans="1:65" s="62" customFormat="1" ht="16.5" customHeight="1">
      <c r="A149" s="34"/>
      <c r="B149" s="30"/>
      <c r="C149" s="201" t="s">
        <v>197</v>
      </c>
      <c r="D149" s="201" t="s">
        <v>141</v>
      </c>
      <c r="E149" s="202" t="s">
        <v>778</v>
      </c>
      <c r="F149" s="203" t="s">
        <v>779</v>
      </c>
      <c r="G149" s="204" t="s">
        <v>590</v>
      </c>
      <c r="H149" s="205">
        <v>1</v>
      </c>
      <c r="I149" s="32"/>
      <c r="J149" s="224">
        <f>ROUND(I149*H149,2)</f>
        <v>0</v>
      </c>
      <c r="K149" s="203" t="s">
        <v>145</v>
      </c>
      <c r="L149" s="30"/>
      <c r="M149" s="33" t="s">
        <v>1</v>
      </c>
      <c r="N149" s="122" t="s">
        <v>41</v>
      </c>
      <c r="O149" s="123"/>
      <c r="P149" s="124">
        <f>O149*H149</f>
        <v>0</v>
      </c>
      <c r="Q149" s="124">
        <v>0</v>
      </c>
      <c r="R149" s="124">
        <f>Q149*H149</f>
        <v>0</v>
      </c>
      <c r="S149" s="124">
        <v>0</v>
      </c>
      <c r="T149" s="12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26" t="s">
        <v>727</v>
      </c>
      <c r="AT149" s="126" t="s">
        <v>141</v>
      </c>
      <c r="AU149" s="126" t="s">
        <v>85</v>
      </c>
      <c r="AY149" s="50" t="s">
        <v>139</v>
      </c>
      <c r="BE149" s="127">
        <f>IF(N149="základní",J149,0)</f>
        <v>0</v>
      </c>
      <c r="BF149" s="127">
        <f>IF(N149="snížená",J149,0)</f>
        <v>0</v>
      </c>
      <c r="BG149" s="127">
        <f>IF(N149="zákl. přenesená",J149,0)</f>
        <v>0</v>
      </c>
      <c r="BH149" s="127">
        <f>IF(N149="sníž. přenesená",J149,0)</f>
        <v>0</v>
      </c>
      <c r="BI149" s="127">
        <f>IF(N149="nulová",J149,0)</f>
        <v>0</v>
      </c>
      <c r="BJ149" s="50" t="s">
        <v>83</v>
      </c>
      <c r="BK149" s="127">
        <f>ROUND(I149*H149,2)</f>
        <v>0</v>
      </c>
      <c r="BL149" s="50" t="s">
        <v>727</v>
      </c>
      <c r="BM149" s="126" t="s">
        <v>780</v>
      </c>
    </row>
    <row r="150" spans="1:65" s="62" customFormat="1">
      <c r="A150" s="34"/>
      <c r="B150" s="30"/>
      <c r="C150" s="152"/>
      <c r="D150" s="206" t="s">
        <v>148</v>
      </c>
      <c r="E150" s="152"/>
      <c r="F150" s="207" t="s">
        <v>781</v>
      </c>
      <c r="G150" s="152"/>
      <c r="H150" s="152"/>
      <c r="I150" s="34"/>
      <c r="J150" s="152"/>
      <c r="K150" s="152"/>
      <c r="L150" s="30"/>
      <c r="M150" s="128"/>
      <c r="N150" s="129"/>
      <c r="O150" s="123"/>
      <c r="P150" s="123"/>
      <c r="Q150" s="123"/>
      <c r="R150" s="123"/>
      <c r="S150" s="123"/>
      <c r="T150" s="130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50" t="s">
        <v>148</v>
      </c>
      <c r="AU150" s="50" t="s">
        <v>85</v>
      </c>
    </row>
    <row r="151" spans="1:65" s="62" customFormat="1" ht="16.5" customHeight="1">
      <c r="A151" s="34"/>
      <c r="B151" s="30"/>
      <c r="C151" s="201" t="s">
        <v>8</v>
      </c>
      <c r="D151" s="201" t="s">
        <v>141</v>
      </c>
      <c r="E151" s="202" t="s">
        <v>782</v>
      </c>
      <c r="F151" s="203" t="s">
        <v>783</v>
      </c>
      <c r="G151" s="204" t="s">
        <v>590</v>
      </c>
      <c r="H151" s="205">
        <v>1</v>
      </c>
      <c r="I151" s="32"/>
      <c r="J151" s="224">
        <f>ROUND(I151*H151,2)</f>
        <v>0</v>
      </c>
      <c r="K151" s="203" t="s">
        <v>145</v>
      </c>
      <c r="L151" s="30"/>
      <c r="M151" s="33" t="s">
        <v>1</v>
      </c>
      <c r="N151" s="122" t="s">
        <v>41</v>
      </c>
      <c r="O151" s="123"/>
      <c r="P151" s="124">
        <f>O151*H151</f>
        <v>0</v>
      </c>
      <c r="Q151" s="124">
        <v>0</v>
      </c>
      <c r="R151" s="124">
        <f>Q151*H151</f>
        <v>0</v>
      </c>
      <c r="S151" s="124">
        <v>0</v>
      </c>
      <c r="T151" s="12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26" t="s">
        <v>727</v>
      </c>
      <c r="AT151" s="126" t="s">
        <v>141</v>
      </c>
      <c r="AU151" s="126" t="s">
        <v>85</v>
      </c>
      <c r="AY151" s="50" t="s">
        <v>139</v>
      </c>
      <c r="BE151" s="127">
        <f>IF(N151="základní",J151,0)</f>
        <v>0</v>
      </c>
      <c r="BF151" s="127">
        <f>IF(N151="snížená",J151,0)</f>
        <v>0</v>
      </c>
      <c r="BG151" s="127">
        <f>IF(N151="zákl. přenesená",J151,0)</f>
        <v>0</v>
      </c>
      <c r="BH151" s="127">
        <f>IF(N151="sníž. přenesená",J151,0)</f>
        <v>0</v>
      </c>
      <c r="BI151" s="127">
        <f>IF(N151="nulová",J151,0)</f>
        <v>0</v>
      </c>
      <c r="BJ151" s="50" t="s">
        <v>83</v>
      </c>
      <c r="BK151" s="127">
        <f>ROUND(I151*H151,2)</f>
        <v>0</v>
      </c>
      <c r="BL151" s="50" t="s">
        <v>727</v>
      </c>
      <c r="BM151" s="126" t="s">
        <v>784</v>
      </c>
    </row>
    <row r="152" spans="1:65" s="62" customFormat="1">
      <c r="A152" s="34"/>
      <c r="B152" s="30"/>
      <c r="C152" s="152"/>
      <c r="D152" s="206" t="s">
        <v>148</v>
      </c>
      <c r="E152" s="152"/>
      <c r="F152" s="207" t="s">
        <v>785</v>
      </c>
      <c r="G152" s="152"/>
      <c r="H152" s="152"/>
      <c r="I152" s="34"/>
      <c r="J152" s="152"/>
      <c r="K152" s="152"/>
      <c r="L152" s="30"/>
      <c r="M152" s="128"/>
      <c r="N152" s="129"/>
      <c r="O152" s="123"/>
      <c r="P152" s="123"/>
      <c r="Q152" s="123"/>
      <c r="R152" s="123"/>
      <c r="S152" s="123"/>
      <c r="T152" s="13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50" t="s">
        <v>148</v>
      </c>
      <c r="AU152" s="50" t="s">
        <v>85</v>
      </c>
    </row>
    <row r="153" spans="1:65" s="62" customFormat="1" ht="16.5" customHeight="1">
      <c r="A153" s="34"/>
      <c r="B153" s="30"/>
      <c r="C153" s="201" t="s">
        <v>208</v>
      </c>
      <c r="D153" s="201" t="s">
        <v>141</v>
      </c>
      <c r="E153" s="202" t="s">
        <v>786</v>
      </c>
      <c r="F153" s="203" t="s">
        <v>787</v>
      </c>
      <c r="G153" s="204" t="s">
        <v>590</v>
      </c>
      <c r="H153" s="205">
        <v>1</v>
      </c>
      <c r="I153" s="32"/>
      <c r="J153" s="224">
        <f>ROUND(I153*H153,2)</f>
        <v>0</v>
      </c>
      <c r="K153" s="203" t="s">
        <v>145</v>
      </c>
      <c r="L153" s="30"/>
      <c r="M153" s="33" t="s">
        <v>1</v>
      </c>
      <c r="N153" s="122" t="s">
        <v>41</v>
      </c>
      <c r="O153" s="123"/>
      <c r="P153" s="124">
        <f>O153*H153</f>
        <v>0</v>
      </c>
      <c r="Q153" s="124">
        <v>0</v>
      </c>
      <c r="R153" s="124">
        <f>Q153*H153</f>
        <v>0</v>
      </c>
      <c r="S153" s="124">
        <v>0</v>
      </c>
      <c r="T153" s="12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26" t="s">
        <v>727</v>
      </c>
      <c r="AT153" s="126" t="s">
        <v>141</v>
      </c>
      <c r="AU153" s="126" t="s">
        <v>85</v>
      </c>
      <c r="AY153" s="50" t="s">
        <v>139</v>
      </c>
      <c r="BE153" s="127">
        <f>IF(N153="základní",J153,0)</f>
        <v>0</v>
      </c>
      <c r="BF153" s="127">
        <f>IF(N153="snížená",J153,0)</f>
        <v>0</v>
      </c>
      <c r="BG153" s="127">
        <f>IF(N153="zákl. přenesená",J153,0)</f>
        <v>0</v>
      </c>
      <c r="BH153" s="127">
        <f>IF(N153="sníž. přenesená",J153,0)</f>
        <v>0</v>
      </c>
      <c r="BI153" s="127">
        <f>IF(N153="nulová",J153,0)</f>
        <v>0</v>
      </c>
      <c r="BJ153" s="50" t="s">
        <v>83</v>
      </c>
      <c r="BK153" s="127">
        <f>ROUND(I153*H153,2)</f>
        <v>0</v>
      </c>
      <c r="BL153" s="50" t="s">
        <v>727</v>
      </c>
      <c r="BM153" s="126" t="s">
        <v>788</v>
      </c>
    </row>
    <row r="154" spans="1:65" s="62" customFormat="1">
      <c r="A154" s="34"/>
      <c r="B154" s="30"/>
      <c r="C154" s="152"/>
      <c r="D154" s="206" t="s">
        <v>148</v>
      </c>
      <c r="E154" s="152"/>
      <c r="F154" s="207" t="s">
        <v>789</v>
      </c>
      <c r="G154" s="152"/>
      <c r="H154" s="152"/>
      <c r="I154" s="34"/>
      <c r="J154" s="152"/>
      <c r="K154" s="152"/>
      <c r="L154" s="30"/>
      <c r="M154" s="128"/>
      <c r="N154" s="129"/>
      <c r="O154" s="123"/>
      <c r="P154" s="123"/>
      <c r="Q154" s="123"/>
      <c r="R154" s="123"/>
      <c r="S154" s="123"/>
      <c r="T154" s="130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50" t="s">
        <v>148</v>
      </c>
      <c r="AU154" s="50" t="s">
        <v>85</v>
      </c>
    </row>
    <row r="155" spans="1:65" s="62" customFormat="1" ht="44.25" customHeight="1">
      <c r="A155" s="34"/>
      <c r="B155" s="30"/>
      <c r="C155" s="201" t="s">
        <v>215</v>
      </c>
      <c r="D155" s="201" t="s">
        <v>141</v>
      </c>
      <c r="E155" s="202" t="s">
        <v>790</v>
      </c>
      <c r="F155" s="203" t="s">
        <v>791</v>
      </c>
      <c r="G155" s="204" t="s">
        <v>590</v>
      </c>
      <c r="H155" s="205">
        <v>1</v>
      </c>
      <c r="I155" s="32"/>
      <c r="J155" s="224">
        <f>ROUND(I155*H155,2)</f>
        <v>0</v>
      </c>
      <c r="K155" s="203" t="s">
        <v>145</v>
      </c>
      <c r="L155" s="30"/>
      <c r="M155" s="33" t="s">
        <v>1</v>
      </c>
      <c r="N155" s="122" t="s">
        <v>41</v>
      </c>
      <c r="O155" s="123"/>
      <c r="P155" s="124">
        <f>O155*H155</f>
        <v>0</v>
      </c>
      <c r="Q155" s="124">
        <v>0</v>
      </c>
      <c r="R155" s="124">
        <f>Q155*H155</f>
        <v>0</v>
      </c>
      <c r="S155" s="124">
        <v>0</v>
      </c>
      <c r="T155" s="12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26" t="s">
        <v>727</v>
      </c>
      <c r="AT155" s="126" t="s">
        <v>141</v>
      </c>
      <c r="AU155" s="126" t="s">
        <v>85</v>
      </c>
      <c r="AY155" s="50" t="s">
        <v>139</v>
      </c>
      <c r="BE155" s="127">
        <f>IF(N155="základní",J155,0)</f>
        <v>0</v>
      </c>
      <c r="BF155" s="127">
        <f>IF(N155="snížená",J155,0)</f>
        <v>0</v>
      </c>
      <c r="BG155" s="127">
        <f>IF(N155="zákl. přenesená",J155,0)</f>
        <v>0</v>
      </c>
      <c r="BH155" s="127">
        <f>IF(N155="sníž. přenesená",J155,0)</f>
        <v>0</v>
      </c>
      <c r="BI155" s="127">
        <f>IF(N155="nulová",J155,0)</f>
        <v>0</v>
      </c>
      <c r="BJ155" s="50" t="s">
        <v>83</v>
      </c>
      <c r="BK155" s="127">
        <f>ROUND(I155*H155,2)</f>
        <v>0</v>
      </c>
      <c r="BL155" s="50" t="s">
        <v>727</v>
      </c>
      <c r="BM155" s="126" t="s">
        <v>792</v>
      </c>
    </row>
    <row r="156" spans="1:65" s="62" customFormat="1">
      <c r="A156" s="34"/>
      <c r="B156" s="30"/>
      <c r="C156" s="152"/>
      <c r="D156" s="206" t="s">
        <v>148</v>
      </c>
      <c r="E156" s="152"/>
      <c r="F156" s="207" t="s">
        <v>793</v>
      </c>
      <c r="G156" s="152"/>
      <c r="H156" s="152"/>
      <c r="I156" s="34"/>
      <c r="J156" s="152"/>
      <c r="K156" s="152"/>
      <c r="L156" s="30"/>
      <c r="M156" s="128"/>
      <c r="N156" s="129"/>
      <c r="O156" s="123"/>
      <c r="P156" s="123"/>
      <c r="Q156" s="123"/>
      <c r="R156" s="123"/>
      <c r="S156" s="123"/>
      <c r="T156" s="130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50" t="s">
        <v>148</v>
      </c>
      <c r="AU156" s="50" t="s">
        <v>85</v>
      </c>
    </row>
    <row r="157" spans="1:65" s="31" customFormat="1" ht="22.9" customHeight="1">
      <c r="B157" s="114"/>
      <c r="C157" s="195"/>
      <c r="D157" s="196" t="s">
        <v>75</v>
      </c>
      <c r="E157" s="199" t="s">
        <v>794</v>
      </c>
      <c r="F157" s="199" t="s">
        <v>795</v>
      </c>
      <c r="G157" s="195"/>
      <c r="H157" s="195"/>
      <c r="J157" s="200">
        <f>BK157</f>
        <v>0</v>
      </c>
      <c r="K157" s="195"/>
      <c r="L157" s="114"/>
      <c r="M157" s="116"/>
      <c r="N157" s="117"/>
      <c r="O157" s="117"/>
      <c r="P157" s="118">
        <f>SUM(P158:P163)</f>
        <v>0</v>
      </c>
      <c r="Q157" s="117"/>
      <c r="R157" s="118">
        <f>SUM(R158:R163)</f>
        <v>0</v>
      </c>
      <c r="S157" s="117"/>
      <c r="T157" s="119">
        <f>SUM(T158:T163)</f>
        <v>0</v>
      </c>
      <c r="AR157" s="115" t="s">
        <v>167</v>
      </c>
      <c r="AT157" s="120" t="s">
        <v>75</v>
      </c>
      <c r="AU157" s="120" t="s">
        <v>83</v>
      </c>
      <c r="AY157" s="115" t="s">
        <v>139</v>
      </c>
      <c r="BK157" s="121">
        <f>SUM(BK158:BK163)</f>
        <v>0</v>
      </c>
    </row>
    <row r="158" spans="1:65" s="62" customFormat="1" ht="16.5" customHeight="1">
      <c r="A158" s="34"/>
      <c r="B158" s="30"/>
      <c r="C158" s="201" t="s">
        <v>220</v>
      </c>
      <c r="D158" s="201" t="s">
        <v>141</v>
      </c>
      <c r="E158" s="202" t="s">
        <v>796</v>
      </c>
      <c r="F158" s="203" t="s">
        <v>797</v>
      </c>
      <c r="G158" s="204" t="s">
        <v>590</v>
      </c>
      <c r="H158" s="205">
        <v>1</v>
      </c>
      <c r="I158" s="32"/>
      <c r="J158" s="224">
        <f>ROUND(I158*H158,2)</f>
        <v>0</v>
      </c>
      <c r="K158" s="203" t="s">
        <v>145</v>
      </c>
      <c r="L158" s="30"/>
      <c r="M158" s="33" t="s">
        <v>1</v>
      </c>
      <c r="N158" s="122" t="s">
        <v>41</v>
      </c>
      <c r="O158" s="123"/>
      <c r="P158" s="124">
        <f>O158*H158</f>
        <v>0</v>
      </c>
      <c r="Q158" s="124">
        <v>0</v>
      </c>
      <c r="R158" s="124">
        <f>Q158*H158</f>
        <v>0</v>
      </c>
      <c r="S158" s="124">
        <v>0</v>
      </c>
      <c r="T158" s="12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26" t="s">
        <v>727</v>
      </c>
      <c r="AT158" s="126" t="s">
        <v>141</v>
      </c>
      <c r="AU158" s="126" t="s">
        <v>85</v>
      </c>
      <c r="AY158" s="50" t="s">
        <v>139</v>
      </c>
      <c r="BE158" s="127">
        <f>IF(N158="základní",J158,0)</f>
        <v>0</v>
      </c>
      <c r="BF158" s="127">
        <f>IF(N158="snížená",J158,0)</f>
        <v>0</v>
      </c>
      <c r="BG158" s="127">
        <f>IF(N158="zákl. přenesená",J158,0)</f>
        <v>0</v>
      </c>
      <c r="BH158" s="127">
        <f>IF(N158="sníž. přenesená",J158,0)</f>
        <v>0</v>
      </c>
      <c r="BI158" s="127">
        <f>IF(N158="nulová",J158,0)</f>
        <v>0</v>
      </c>
      <c r="BJ158" s="50" t="s">
        <v>83</v>
      </c>
      <c r="BK158" s="127">
        <f>ROUND(I158*H158,2)</f>
        <v>0</v>
      </c>
      <c r="BL158" s="50" t="s">
        <v>727</v>
      </c>
      <c r="BM158" s="126" t="s">
        <v>798</v>
      </c>
    </row>
    <row r="159" spans="1:65" s="62" customFormat="1">
      <c r="A159" s="34"/>
      <c r="B159" s="30"/>
      <c r="C159" s="152"/>
      <c r="D159" s="206" t="s">
        <v>148</v>
      </c>
      <c r="E159" s="152"/>
      <c r="F159" s="207" t="s">
        <v>799</v>
      </c>
      <c r="G159" s="152"/>
      <c r="H159" s="152"/>
      <c r="I159" s="34"/>
      <c r="J159" s="152"/>
      <c r="K159" s="152"/>
      <c r="L159" s="30"/>
      <c r="M159" s="128"/>
      <c r="N159" s="129"/>
      <c r="O159" s="123"/>
      <c r="P159" s="123"/>
      <c r="Q159" s="123"/>
      <c r="R159" s="123"/>
      <c r="S159" s="123"/>
      <c r="T159" s="130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50" t="s">
        <v>148</v>
      </c>
      <c r="AU159" s="50" t="s">
        <v>85</v>
      </c>
    </row>
    <row r="160" spans="1:65" s="62" customFormat="1" ht="33" customHeight="1">
      <c r="A160" s="34"/>
      <c r="B160" s="30"/>
      <c r="C160" s="201" t="s">
        <v>226</v>
      </c>
      <c r="D160" s="201" t="s">
        <v>141</v>
      </c>
      <c r="E160" s="202" t="s">
        <v>800</v>
      </c>
      <c r="F160" s="203" t="s">
        <v>801</v>
      </c>
      <c r="G160" s="204" t="s">
        <v>590</v>
      </c>
      <c r="H160" s="205">
        <v>1</v>
      </c>
      <c r="I160" s="32"/>
      <c r="J160" s="224">
        <f>ROUND(I160*H160,2)</f>
        <v>0</v>
      </c>
      <c r="K160" s="203" t="s">
        <v>145</v>
      </c>
      <c r="L160" s="30"/>
      <c r="M160" s="33" t="s">
        <v>1</v>
      </c>
      <c r="N160" s="122" t="s">
        <v>41</v>
      </c>
      <c r="O160" s="123"/>
      <c r="P160" s="124">
        <f>O160*H160</f>
        <v>0</v>
      </c>
      <c r="Q160" s="124">
        <v>0</v>
      </c>
      <c r="R160" s="124">
        <f>Q160*H160</f>
        <v>0</v>
      </c>
      <c r="S160" s="124">
        <v>0</v>
      </c>
      <c r="T160" s="12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26" t="s">
        <v>727</v>
      </c>
      <c r="AT160" s="126" t="s">
        <v>141</v>
      </c>
      <c r="AU160" s="126" t="s">
        <v>85</v>
      </c>
      <c r="AY160" s="50" t="s">
        <v>139</v>
      </c>
      <c r="BE160" s="127">
        <f>IF(N160="základní",J160,0)</f>
        <v>0</v>
      </c>
      <c r="BF160" s="127">
        <f>IF(N160="snížená",J160,0)</f>
        <v>0</v>
      </c>
      <c r="BG160" s="127">
        <f>IF(N160="zákl. přenesená",J160,0)</f>
        <v>0</v>
      </c>
      <c r="BH160" s="127">
        <f>IF(N160="sníž. přenesená",J160,0)</f>
        <v>0</v>
      </c>
      <c r="BI160" s="127">
        <f>IF(N160="nulová",J160,0)</f>
        <v>0</v>
      </c>
      <c r="BJ160" s="50" t="s">
        <v>83</v>
      </c>
      <c r="BK160" s="127">
        <f>ROUND(I160*H160,2)</f>
        <v>0</v>
      </c>
      <c r="BL160" s="50" t="s">
        <v>727</v>
      </c>
      <c r="BM160" s="126" t="s">
        <v>802</v>
      </c>
    </row>
    <row r="161" spans="1:65" s="62" customFormat="1">
      <c r="A161" s="34"/>
      <c r="B161" s="30"/>
      <c r="C161" s="152"/>
      <c r="D161" s="206" t="s">
        <v>148</v>
      </c>
      <c r="E161" s="152"/>
      <c r="F161" s="207" t="s">
        <v>803</v>
      </c>
      <c r="G161" s="152"/>
      <c r="H161" s="152"/>
      <c r="I161" s="34"/>
      <c r="J161" s="152"/>
      <c r="K161" s="152"/>
      <c r="L161" s="30"/>
      <c r="M161" s="128"/>
      <c r="N161" s="129"/>
      <c r="O161" s="123"/>
      <c r="P161" s="123"/>
      <c r="Q161" s="123"/>
      <c r="R161" s="123"/>
      <c r="S161" s="123"/>
      <c r="T161" s="13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50" t="s">
        <v>148</v>
      </c>
      <c r="AU161" s="50" t="s">
        <v>85</v>
      </c>
    </row>
    <row r="162" spans="1:65" s="62" customFormat="1" ht="16.5" customHeight="1">
      <c r="A162" s="34"/>
      <c r="B162" s="30"/>
      <c r="C162" s="201" t="s">
        <v>231</v>
      </c>
      <c r="D162" s="201" t="s">
        <v>141</v>
      </c>
      <c r="E162" s="202" t="s">
        <v>804</v>
      </c>
      <c r="F162" s="203" t="s">
        <v>805</v>
      </c>
      <c r="G162" s="204" t="s">
        <v>590</v>
      </c>
      <c r="H162" s="205">
        <v>1</v>
      </c>
      <c r="I162" s="32"/>
      <c r="J162" s="224">
        <f>ROUND(I162*H162,2)</f>
        <v>0</v>
      </c>
      <c r="K162" s="203" t="s">
        <v>145</v>
      </c>
      <c r="L162" s="30"/>
      <c r="M162" s="33" t="s">
        <v>1</v>
      </c>
      <c r="N162" s="122" t="s">
        <v>41</v>
      </c>
      <c r="O162" s="123"/>
      <c r="P162" s="124">
        <f>O162*H162</f>
        <v>0</v>
      </c>
      <c r="Q162" s="124">
        <v>0</v>
      </c>
      <c r="R162" s="124">
        <f>Q162*H162</f>
        <v>0</v>
      </c>
      <c r="S162" s="124">
        <v>0</v>
      </c>
      <c r="T162" s="12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26" t="s">
        <v>727</v>
      </c>
      <c r="AT162" s="126" t="s">
        <v>141</v>
      </c>
      <c r="AU162" s="126" t="s">
        <v>85</v>
      </c>
      <c r="AY162" s="50" t="s">
        <v>139</v>
      </c>
      <c r="BE162" s="127">
        <f>IF(N162="základní",J162,0)</f>
        <v>0</v>
      </c>
      <c r="BF162" s="127">
        <f>IF(N162="snížená",J162,0)</f>
        <v>0</v>
      </c>
      <c r="BG162" s="127">
        <f>IF(N162="zákl. přenesená",J162,0)</f>
        <v>0</v>
      </c>
      <c r="BH162" s="127">
        <f>IF(N162="sníž. přenesená",J162,0)</f>
        <v>0</v>
      </c>
      <c r="BI162" s="127">
        <f>IF(N162="nulová",J162,0)</f>
        <v>0</v>
      </c>
      <c r="BJ162" s="50" t="s">
        <v>83</v>
      </c>
      <c r="BK162" s="127">
        <f>ROUND(I162*H162,2)</f>
        <v>0</v>
      </c>
      <c r="BL162" s="50" t="s">
        <v>727</v>
      </c>
      <c r="BM162" s="126" t="s">
        <v>806</v>
      </c>
    </row>
    <row r="163" spans="1:65" s="62" customFormat="1">
      <c r="A163" s="34"/>
      <c r="B163" s="30"/>
      <c r="C163" s="152"/>
      <c r="D163" s="206" t="s">
        <v>148</v>
      </c>
      <c r="E163" s="152"/>
      <c r="F163" s="207" t="s">
        <v>807</v>
      </c>
      <c r="G163" s="152"/>
      <c r="H163" s="152"/>
      <c r="I163" s="34"/>
      <c r="J163" s="152"/>
      <c r="K163" s="152"/>
      <c r="L163" s="30"/>
      <c r="M163" s="128"/>
      <c r="N163" s="129"/>
      <c r="O163" s="123"/>
      <c r="P163" s="123"/>
      <c r="Q163" s="123"/>
      <c r="R163" s="123"/>
      <c r="S163" s="123"/>
      <c r="T163" s="130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50" t="s">
        <v>148</v>
      </c>
      <c r="AU163" s="50" t="s">
        <v>85</v>
      </c>
    </row>
    <row r="164" spans="1:65" s="31" customFormat="1" ht="22.9" customHeight="1">
      <c r="B164" s="114"/>
      <c r="C164" s="195"/>
      <c r="D164" s="196" t="s">
        <v>75</v>
      </c>
      <c r="E164" s="199" t="s">
        <v>808</v>
      </c>
      <c r="F164" s="199" t="s">
        <v>809</v>
      </c>
      <c r="G164" s="195"/>
      <c r="H164" s="195"/>
      <c r="J164" s="200">
        <f>BK164</f>
        <v>0</v>
      </c>
      <c r="K164" s="195"/>
      <c r="L164" s="114"/>
      <c r="M164" s="116"/>
      <c r="N164" s="117"/>
      <c r="O164" s="117"/>
      <c r="P164" s="118">
        <f>SUM(P165:P166)</f>
        <v>0</v>
      </c>
      <c r="Q164" s="117"/>
      <c r="R164" s="118">
        <f>SUM(R165:R166)</f>
        <v>0</v>
      </c>
      <c r="S164" s="117"/>
      <c r="T164" s="119">
        <f>SUM(T165:T166)</f>
        <v>0</v>
      </c>
      <c r="AR164" s="115" t="s">
        <v>167</v>
      </c>
      <c r="AT164" s="120" t="s">
        <v>75</v>
      </c>
      <c r="AU164" s="120" t="s">
        <v>83</v>
      </c>
      <c r="AY164" s="115" t="s">
        <v>139</v>
      </c>
      <c r="BK164" s="121">
        <f>SUM(BK165:BK166)</f>
        <v>0</v>
      </c>
    </row>
    <row r="165" spans="1:65" s="62" customFormat="1" ht="16.5" customHeight="1">
      <c r="A165" s="34"/>
      <c r="B165" s="30"/>
      <c r="C165" s="201" t="s">
        <v>238</v>
      </c>
      <c r="D165" s="201" t="s">
        <v>141</v>
      </c>
      <c r="E165" s="202" t="s">
        <v>810</v>
      </c>
      <c r="F165" s="203" t="s">
        <v>811</v>
      </c>
      <c r="G165" s="204" t="s">
        <v>590</v>
      </c>
      <c r="H165" s="205">
        <v>1</v>
      </c>
      <c r="I165" s="32"/>
      <c r="J165" s="224">
        <f>ROUND(I165*H165,2)</f>
        <v>0</v>
      </c>
      <c r="K165" s="203" t="s">
        <v>145</v>
      </c>
      <c r="L165" s="30"/>
      <c r="M165" s="33" t="s">
        <v>1</v>
      </c>
      <c r="N165" s="122" t="s">
        <v>41</v>
      </c>
      <c r="O165" s="123"/>
      <c r="P165" s="124">
        <f>O165*H165</f>
        <v>0</v>
      </c>
      <c r="Q165" s="124">
        <v>0</v>
      </c>
      <c r="R165" s="124">
        <f>Q165*H165</f>
        <v>0</v>
      </c>
      <c r="S165" s="124">
        <v>0</v>
      </c>
      <c r="T165" s="12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26" t="s">
        <v>727</v>
      </c>
      <c r="AT165" s="126" t="s">
        <v>141</v>
      </c>
      <c r="AU165" s="126" t="s">
        <v>85</v>
      </c>
      <c r="AY165" s="50" t="s">
        <v>139</v>
      </c>
      <c r="BE165" s="127">
        <f>IF(N165="základní",J165,0)</f>
        <v>0</v>
      </c>
      <c r="BF165" s="127">
        <f>IF(N165="snížená",J165,0)</f>
        <v>0</v>
      </c>
      <c r="BG165" s="127">
        <f>IF(N165="zákl. přenesená",J165,0)</f>
        <v>0</v>
      </c>
      <c r="BH165" s="127">
        <f>IF(N165="sníž. přenesená",J165,0)</f>
        <v>0</v>
      </c>
      <c r="BI165" s="127">
        <f>IF(N165="nulová",J165,0)</f>
        <v>0</v>
      </c>
      <c r="BJ165" s="50" t="s">
        <v>83</v>
      </c>
      <c r="BK165" s="127">
        <f>ROUND(I165*H165,2)</f>
        <v>0</v>
      </c>
      <c r="BL165" s="50" t="s">
        <v>727</v>
      </c>
      <c r="BM165" s="126" t="s">
        <v>812</v>
      </c>
    </row>
    <row r="166" spans="1:65" s="62" customFormat="1">
      <c r="A166" s="34"/>
      <c r="B166" s="30"/>
      <c r="C166" s="152"/>
      <c r="D166" s="206" t="s">
        <v>148</v>
      </c>
      <c r="E166" s="152"/>
      <c r="F166" s="207" t="s">
        <v>813</v>
      </c>
      <c r="G166" s="152"/>
      <c r="H166" s="152"/>
      <c r="I166" s="34"/>
      <c r="J166" s="152"/>
      <c r="K166" s="152"/>
      <c r="L166" s="30"/>
      <c r="M166" s="128"/>
      <c r="N166" s="129"/>
      <c r="O166" s="123"/>
      <c r="P166" s="123"/>
      <c r="Q166" s="123"/>
      <c r="R166" s="123"/>
      <c r="S166" s="123"/>
      <c r="T166" s="130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50" t="s">
        <v>148</v>
      </c>
      <c r="AU166" s="50" t="s">
        <v>85</v>
      </c>
    </row>
    <row r="167" spans="1:65" s="31" customFormat="1" ht="22.9" customHeight="1">
      <c r="B167" s="114"/>
      <c r="C167" s="195"/>
      <c r="D167" s="196" t="s">
        <v>75</v>
      </c>
      <c r="E167" s="199" t="s">
        <v>723</v>
      </c>
      <c r="F167" s="199" t="s">
        <v>724</v>
      </c>
      <c r="G167" s="195"/>
      <c r="H167" s="195"/>
      <c r="J167" s="200">
        <f>BK167</f>
        <v>0</v>
      </c>
      <c r="K167" s="195"/>
      <c r="L167" s="114"/>
      <c r="M167" s="116"/>
      <c r="N167" s="117"/>
      <c r="O167" s="117"/>
      <c r="P167" s="118">
        <f>SUM(P168:P169)</f>
        <v>0</v>
      </c>
      <c r="Q167" s="117"/>
      <c r="R167" s="118">
        <f>SUM(R168:R169)</f>
        <v>0</v>
      </c>
      <c r="S167" s="117"/>
      <c r="T167" s="119">
        <f>SUM(T168:T169)</f>
        <v>0</v>
      </c>
      <c r="AR167" s="115" t="s">
        <v>167</v>
      </c>
      <c r="AT167" s="120" t="s">
        <v>75</v>
      </c>
      <c r="AU167" s="120" t="s">
        <v>83</v>
      </c>
      <c r="AY167" s="115" t="s">
        <v>139</v>
      </c>
      <c r="BK167" s="121">
        <f>SUM(BK168:BK169)</f>
        <v>0</v>
      </c>
    </row>
    <row r="168" spans="1:65" s="62" customFormat="1" ht="24.2" customHeight="1">
      <c r="A168" s="34"/>
      <c r="B168" s="30"/>
      <c r="C168" s="201" t="s">
        <v>245</v>
      </c>
      <c r="D168" s="201" t="s">
        <v>141</v>
      </c>
      <c r="E168" s="202" t="s">
        <v>725</v>
      </c>
      <c r="F168" s="203" t="s">
        <v>814</v>
      </c>
      <c r="G168" s="204" t="s">
        <v>590</v>
      </c>
      <c r="H168" s="205">
        <v>1</v>
      </c>
      <c r="I168" s="32"/>
      <c r="J168" s="224">
        <f>ROUND(I168*H168,2)</f>
        <v>0</v>
      </c>
      <c r="K168" s="203" t="s">
        <v>145</v>
      </c>
      <c r="L168" s="30"/>
      <c r="M168" s="33" t="s">
        <v>1</v>
      </c>
      <c r="N168" s="122" t="s">
        <v>41</v>
      </c>
      <c r="O168" s="123"/>
      <c r="P168" s="124">
        <f>O168*H168</f>
        <v>0</v>
      </c>
      <c r="Q168" s="124">
        <v>0</v>
      </c>
      <c r="R168" s="124">
        <f>Q168*H168</f>
        <v>0</v>
      </c>
      <c r="S168" s="124">
        <v>0</v>
      </c>
      <c r="T168" s="12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26" t="s">
        <v>727</v>
      </c>
      <c r="AT168" s="126" t="s">
        <v>141</v>
      </c>
      <c r="AU168" s="126" t="s">
        <v>85</v>
      </c>
      <c r="AY168" s="50" t="s">
        <v>139</v>
      </c>
      <c r="BE168" s="127">
        <f>IF(N168="základní",J168,0)</f>
        <v>0</v>
      </c>
      <c r="BF168" s="127">
        <f>IF(N168="snížená",J168,0)</f>
        <v>0</v>
      </c>
      <c r="BG168" s="127">
        <f>IF(N168="zákl. přenesená",J168,0)</f>
        <v>0</v>
      </c>
      <c r="BH168" s="127">
        <f>IF(N168="sníž. přenesená",J168,0)</f>
        <v>0</v>
      </c>
      <c r="BI168" s="127">
        <f>IF(N168="nulová",J168,0)</f>
        <v>0</v>
      </c>
      <c r="BJ168" s="50" t="s">
        <v>83</v>
      </c>
      <c r="BK168" s="127">
        <f>ROUND(I168*H168,2)</f>
        <v>0</v>
      </c>
      <c r="BL168" s="50" t="s">
        <v>727</v>
      </c>
      <c r="BM168" s="126" t="s">
        <v>815</v>
      </c>
    </row>
    <row r="169" spans="1:65" s="62" customFormat="1">
      <c r="A169" s="34"/>
      <c r="B169" s="30"/>
      <c r="C169" s="152"/>
      <c r="D169" s="206" t="s">
        <v>148</v>
      </c>
      <c r="E169" s="152"/>
      <c r="F169" s="207" t="s">
        <v>729</v>
      </c>
      <c r="G169" s="152"/>
      <c r="H169" s="152"/>
      <c r="I169" s="34"/>
      <c r="J169" s="152"/>
      <c r="K169" s="152"/>
      <c r="L169" s="30"/>
      <c r="M169" s="128"/>
      <c r="N169" s="129"/>
      <c r="O169" s="123"/>
      <c r="P169" s="123"/>
      <c r="Q169" s="123"/>
      <c r="R169" s="123"/>
      <c r="S169" s="123"/>
      <c r="T169" s="130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50" t="s">
        <v>148</v>
      </c>
      <c r="AU169" s="50" t="s">
        <v>85</v>
      </c>
    </row>
    <row r="170" spans="1:65" s="31" customFormat="1" ht="22.9" customHeight="1">
      <c r="B170" s="114"/>
      <c r="C170" s="195"/>
      <c r="D170" s="196" t="s">
        <v>75</v>
      </c>
      <c r="E170" s="199" t="s">
        <v>816</v>
      </c>
      <c r="F170" s="199" t="s">
        <v>817</v>
      </c>
      <c r="G170" s="195"/>
      <c r="H170" s="195"/>
      <c r="J170" s="200">
        <f>BK170</f>
        <v>0</v>
      </c>
      <c r="K170" s="195"/>
      <c r="L170" s="114"/>
      <c r="M170" s="116"/>
      <c r="N170" s="117"/>
      <c r="O170" s="117"/>
      <c r="P170" s="118">
        <f>SUM(P171:P184)</f>
        <v>0</v>
      </c>
      <c r="Q170" s="117"/>
      <c r="R170" s="118">
        <f>SUM(R171:R184)</f>
        <v>0</v>
      </c>
      <c r="S170" s="117"/>
      <c r="T170" s="119">
        <f>SUM(T171:T184)</f>
        <v>0</v>
      </c>
      <c r="AR170" s="115" t="s">
        <v>167</v>
      </c>
      <c r="AT170" s="120" t="s">
        <v>75</v>
      </c>
      <c r="AU170" s="120" t="s">
        <v>83</v>
      </c>
      <c r="AY170" s="115" t="s">
        <v>139</v>
      </c>
      <c r="BK170" s="121">
        <f>SUM(BK171:BK184)</f>
        <v>0</v>
      </c>
    </row>
    <row r="171" spans="1:65" s="62" customFormat="1" ht="16.5" customHeight="1">
      <c r="A171" s="34"/>
      <c r="B171" s="30"/>
      <c r="C171" s="201" t="s">
        <v>251</v>
      </c>
      <c r="D171" s="201" t="s">
        <v>141</v>
      </c>
      <c r="E171" s="202" t="s">
        <v>818</v>
      </c>
      <c r="F171" s="203" t="s">
        <v>819</v>
      </c>
      <c r="G171" s="204" t="s">
        <v>590</v>
      </c>
      <c r="H171" s="205">
        <v>1</v>
      </c>
      <c r="I171" s="32"/>
      <c r="J171" s="224">
        <f>ROUND(I171*H171,2)</f>
        <v>0</v>
      </c>
      <c r="K171" s="203" t="s">
        <v>145</v>
      </c>
      <c r="L171" s="30"/>
      <c r="M171" s="33" t="s">
        <v>1</v>
      </c>
      <c r="N171" s="122" t="s">
        <v>41</v>
      </c>
      <c r="O171" s="123"/>
      <c r="P171" s="124">
        <f>O171*H171</f>
        <v>0</v>
      </c>
      <c r="Q171" s="124">
        <v>0</v>
      </c>
      <c r="R171" s="124">
        <f>Q171*H171</f>
        <v>0</v>
      </c>
      <c r="S171" s="124">
        <v>0</v>
      </c>
      <c r="T171" s="12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26" t="s">
        <v>727</v>
      </c>
      <c r="AT171" s="126" t="s">
        <v>141</v>
      </c>
      <c r="AU171" s="126" t="s">
        <v>85</v>
      </c>
      <c r="AY171" s="50" t="s">
        <v>139</v>
      </c>
      <c r="BE171" s="127">
        <f>IF(N171="základní",J171,0)</f>
        <v>0</v>
      </c>
      <c r="BF171" s="127">
        <f>IF(N171="snížená",J171,0)</f>
        <v>0</v>
      </c>
      <c r="BG171" s="127">
        <f>IF(N171="zákl. přenesená",J171,0)</f>
        <v>0</v>
      </c>
      <c r="BH171" s="127">
        <f>IF(N171="sníž. přenesená",J171,0)</f>
        <v>0</v>
      </c>
      <c r="BI171" s="127">
        <f>IF(N171="nulová",J171,0)</f>
        <v>0</v>
      </c>
      <c r="BJ171" s="50" t="s">
        <v>83</v>
      </c>
      <c r="BK171" s="127">
        <f>ROUND(I171*H171,2)</f>
        <v>0</v>
      </c>
      <c r="BL171" s="50" t="s">
        <v>727</v>
      </c>
      <c r="BM171" s="126" t="s">
        <v>820</v>
      </c>
    </row>
    <row r="172" spans="1:65" s="62" customFormat="1">
      <c r="A172" s="34"/>
      <c r="B172" s="30"/>
      <c r="C172" s="152"/>
      <c r="D172" s="206" t="s">
        <v>148</v>
      </c>
      <c r="E172" s="152"/>
      <c r="F172" s="207" t="s">
        <v>821</v>
      </c>
      <c r="G172" s="152"/>
      <c r="H172" s="152"/>
      <c r="I172" s="34"/>
      <c r="J172" s="152"/>
      <c r="K172" s="152"/>
      <c r="L172" s="30"/>
      <c r="M172" s="128"/>
      <c r="N172" s="129"/>
      <c r="O172" s="123"/>
      <c r="P172" s="123"/>
      <c r="Q172" s="123"/>
      <c r="R172" s="123"/>
      <c r="S172" s="123"/>
      <c r="T172" s="130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50" t="s">
        <v>148</v>
      </c>
      <c r="AU172" s="50" t="s">
        <v>85</v>
      </c>
    </row>
    <row r="173" spans="1:65" s="62" customFormat="1" ht="49.15" customHeight="1">
      <c r="A173" s="34"/>
      <c r="B173" s="30"/>
      <c r="C173" s="201" t="s">
        <v>7</v>
      </c>
      <c r="D173" s="201" t="s">
        <v>141</v>
      </c>
      <c r="E173" s="202" t="s">
        <v>822</v>
      </c>
      <c r="F173" s="203" t="s">
        <v>823</v>
      </c>
      <c r="G173" s="204" t="s">
        <v>590</v>
      </c>
      <c r="H173" s="205">
        <v>1</v>
      </c>
      <c r="I173" s="32"/>
      <c r="J173" s="224">
        <f>ROUND(I173*H173,2)</f>
        <v>0</v>
      </c>
      <c r="K173" s="203" t="s">
        <v>1</v>
      </c>
      <c r="L173" s="30"/>
      <c r="M173" s="33" t="s">
        <v>1</v>
      </c>
      <c r="N173" s="122" t="s">
        <v>41</v>
      </c>
      <c r="O173" s="123"/>
      <c r="P173" s="124">
        <f>O173*H173</f>
        <v>0</v>
      </c>
      <c r="Q173" s="124">
        <v>0</v>
      </c>
      <c r="R173" s="124">
        <f>Q173*H173</f>
        <v>0</v>
      </c>
      <c r="S173" s="124">
        <v>0</v>
      </c>
      <c r="T173" s="12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26" t="s">
        <v>727</v>
      </c>
      <c r="AT173" s="126" t="s">
        <v>141</v>
      </c>
      <c r="AU173" s="126" t="s">
        <v>85</v>
      </c>
      <c r="AY173" s="50" t="s">
        <v>139</v>
      </c>
      <c r="BE173" s="127">
        <f>IF(N173="základní",J173,0)</f>
        <v>0</v>
      </c>
      <c r="BF173" s="127">
        <f>IF(N173="snížená",J173,0)</f>
        <v>0</v>
      </c>
      <c r="BG173" s="127">
        <f>IF(N173="zákl. přenesená",J173,0)</f>
        <v>0</v>
      </c>
      <c r="BH173" s="127">
        <f>IF(N173="sníž. přenesená",J173,0)</f>
        <v>0</v>
      </c>
      <c r="BI173" s="127">
        <f>IF(N173="nulová",J173,0)</f>
        <v>0</v>
      </c>
      <c r="BJ173" s="50" t="s">
        <v>83</v>
      </c>
      <c r="BK173" s="127">
        <f>ROUND(I173*H173,2)</f>
        <v>0</v>
      </c>
      <c r="BL173" s="50" t="s">
        <v>727</v>
      </c>
      <c r="BM173" s="126" t="s">
        <v>824</v>
      </c>
    </row>
    <row r="174" spans="1:65" s="62" customFormat="1">
      <c r="A174" s="34"/>
      <c r="B174" s="30"/>
      <c r="C174" s="152"/>
      <c r="D174" s="206" t="s">
        <v>148</v>
      </c>
      <c r="E174" s="152"/>
      <c r="F174" s="207" t="s">
        <v>825</v>
      </c>
      <c r="G174" s="152"/>
      <c r="H174" s="152"/>
      <c r="I174" s="34"/>
      <c r="J174" s="152"/>
      <c r="K174" s="152"/>
      <c r="L174" s="30"/>
      <c r="M174" s="128"/>
      <c r="N174" s="129"/>
      <c r="O174" s="123"/>
      <c r="P174" s="123"/>
      <c r="Q174" s="123"/>
      <c r="R174" s="123"/>
      <c r="S174" s="123"/>
      <c r="T174" s="130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50" t="s">
        <v>148</v>
      </c>
      <c r="AU174" s="50" t="s">
        <v>85</v>
      </c>
    </row>
    <row r="175" spans="1:65" s="62" customFormat="1" ht="49.15" customHeight="1">
      <c r="A175" s="34"/>
      <c r="B175" s="30"/>
      <c r="C175" s="201" t="s">
        <v>262</v>
      </c>
      <c r="D175" s="201" t="s">
        <v>141</v>
      </c>
      <c r="E175" s="202" t="s">
        <v>826</v>
      </c>
      <c r="F175" s="203" t="s">
        <v>827</v>
      </c>
      <c r="G175" s="204" t="s">
        <v>590</v>
      </c>
      <c r="H175" s="205">
        <v>1</v>
      </c>
      <c r="I175" s="32"/>
      <c r="J175" s="224">
        <f>ROUND(I175*H175,2)</f>
        <v>0</v>
      </c>
      <c r="K175" s="203" t="s">
        <v>1</v>
      </c>
      <c r="L175" s="30"/>
      <c r="M175" s="33" t="s">
        <v>1</v>
      </c>
      <c r="N175" s="122" t="s">
        <v>41</v>
      </c>
      <c r="O175" s="123"/>
      <c r="P175" s="124">
        <f>O175*H175</f>
        <v>0</v>
      </c>
      <c r="Q175" s="124">
        <v>0</v>
      </c>
      <c r="R175" s="124">
        <f>Q175*H175</f>
        <v>0</v>
      </c>
      <c r="S175" s="124">
        <v>0</v>
      </c>
      <c r="T175" s="12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26" t="s">
        <v>727</v>
      </c>
      <c r="AT175" s="126" t="s">
        <v>141</v>
      </c>
      <c r="AU175" s="126" t="s">
        <v>85</v>
      </c>
      <c r="AY175" s="50" t="s">
        <v>139</v>
      </c>
      <c r="BE175" s="127">
        <f>IF(N175="základní",J175,0)</f>
        <v>0</v>
      </c>
      <c r="BF175" s="127">
        <f>IF(N175="snížená",J175,0)</f>
        <v>0</v>
      </c>
      <c r="BG175" s="127">
        <f>IF(N175="zákl. přenesená",J175,0)</f>
        <v>0</v>
      </c>
      <c r="BH175" s="127">
        <f>IF(N175="sníž. přenesená",J175,0)</f>
        <v>0</v>
      </c>
      <c r="BI175" s="127">
        <f>IF(N175="nulová",J175,0)</f>
        <v>0</v>
      </c>
      <c r="BJ175" s="50" t="s">
        <v>83</v>
      </c>
      <c r="BK175" s="127">
        <f>ROUND(I175*H175,2)</f>
        <v>0</v>
      </c>
      <c r="BL175" s="50" t="s">
        <v>727</v>
      </c>
      <c r="BM175" s="126" t="s">
        <v>828</v>
      </c>
    </row>
    <row r="176" spans="1:65" s="62" customFormat="1">
      <c r="A176" s="34"/>
      <c r="B176" s="30"/>
      <c r="C176" s="152"/>
      <c r="D176" s="206" t="s">
        <v>148</v>
      </c>
      <c r="E176" s="152"/>
      <c r="F176" s="207" t="s">
        <v>825</v>
      </c>
      <c r="G176" s="152"/>
      <c r="H176" s="152"/>
      <c r="I176" s="34"/>
      <c r="J176" s="152"/>
      <c r="K176" s="152"/>
      <c r="L176" s="30"/>
      <c r="M176" s="128"/>
      <c r="N176" s="129"/>
      <c r="O176" s="123"/>
      <c r="P176" s="123"/>
      <c r="Q176" s="123"/>
      <c r="R176" s="123"/>
      <c r="S176" s="123"/>
      <c r="T176" s="13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50" t="s">
        <v>148</v>
      </c>
      <c r="AU176" s="50" t="s">
        <v>85</v>
      </c>
    </row>
    <row r="177" spans="1:65" s="62" customFormat="1" ht="49.15" customHeight="1">
      <c r="A177" s="34"/>
      <c r="B177" s="30"/>
      <c r="C177" s="201" t="s">
        <v>267</v>
      </c>
      <c r="D177" s="201" t="s">
        <v>141</v>
      </c>
      <c r="E177" s="202" t="s">
        <v>829</v>
      </c>
      <c r="F177" s="203" t="s">
        <v>830</v>
      </c>
      <c r="G177" s="204" t="s">
        <v>590</v>
      </c>
      <c r="H177" s="205">
        <v>1</v>
      </c>
      <c r="I177" s="32"/>
      <c r="J177" s="224">
        <f>ROUND(I177*H177,2)</f>
        <v>0</v>
      </c>
      <c r="K177" s="203" t="s">
        <v>1</v>
      </c>
      <c r="L177" s="30"/>
      <c r="M177" s="33" t="s">
        <v>1</v>
      </c>
      <c r="N177" s="122" t="s">
        <v>41</v>
      </c>
      <c r="O177" s="123"/>
      <c r="P177" s="124">
        <f>O177*H177</f>
        <v>0</v>
      </c>
      <c r="Q177" s="124">
        <v>0</v>
      </c>
      <c r="R177" s="124">
        <f>Q177*H177</f>
        <v>0</v>
      </c>
      <c r="S177" s="124">
        <v>0</v>
      </c>
      <c r="T177" s="12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26" t="s">
        <v>727</v>
      </c>
      <c r="AT177" s="126" t="s">
        <v>141</v>
      </c>
      <c r="AU177" s="126" t="s">
        <v>85</v>
      </c>
      <c r="AY177" s="50" t="s">
        <v>139</v>
      </c>
      <c r="BE177" s="127">
        <f>IF(N177="základní",J177,0)</f>
        <v>0</v>
      </c>
      <c r="BF177" s="127">
        <f>IF(N177="snížená",J177,0)</f>
        <v>0</v>
      </c>
      <c r="BG177" s="127">
        <f>IF(N177="zákl. přenesená",J177,0)</f>
        <v>0</v>
      </c>
      <c r="BH177" s="127">
        <f>IF(N177="sníž. přenesená",J177,0)</f>
        <v>0</v>
      </c>
      <c r="BI177" s="127">
        <f>IF(N177="nulová",J177,0)</f>
        <v>0</v>
      </c>
      <c r="BJ177" s="50" t="s">
        <v>83</v>
      </c>
      <c r="BK177" s="127">
        <f>ROUND(I177*H177,2)</f>
        <v>0</v>
      </c>
      <c r="BL177" s="50" t="s">
        <v>727</v>
      </c>
      <c r="BM177" s="126" t="s">
        <v>831</v>
      </c>
    </row>
    <row r="178" spans="1:65" s="62" customFormat="1">
      <c r="A178" s="34"/>
      <c r="B178" s="30"/>
      <c r="C178" s="152"/>
      <c r="D178" s="206" t="s">
        <v>148</v>
      </c>
      <c r="E178" s="152"/>
      <c r="F178" s="207" t="s">
        <v>825</v>
      </c>
      <c r="G178" s="152"/>
      <c r="H178" s="152"/>
      <c r="I178" s="34"/>
      <c r="J178" s="152"/>
      <c r="K178" s="152"/>
      <c r="L178" s="30"/>
      <c r="M178" s="128"/>
      <c r="N178" s="129"/>
      <c r="O178" s="123"/>
      <c r="P178" s="123"/>
      <c r="Q178" s="123"/>
      <c r="R178" s="123"/>
      <c r="S178" s="123"/>
      <c r="T178" s="130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50" t="s">
        <v>148</v>
      </c>
      <c r="AU178" s="50" t="s">
        <v>85</v>
      </c>
    </row>
    <row r="179" spans="1:65" s="62" customFormat="1" ht="24.2" customHeight="1">
      <c r="A179" s="34"/>
      <c r="B179" s="30"/>
      <c r="C179" s="201" t="s">
        <v>273</v>
      </c>
      <c r="D179" s="201" t="s">
        <v>141</v>
      </c>
      <c r="E179" s="202" t="s">
        <v>832</v>
      </c>
      <c r="F179" s="203" t="s">
        <v>833</v>
      </c>
      <c r="G179" s="204" t="s">
        <v>590</v>
      </c>
      <c r="H179" s="205">
        <v>1</v>
      </c>
      <c r="I179" s="32"/>
      <c r="J179" s="224">
        <f>ROUND(I179*H179,2)</f>
        <v>0</v>
      </c>
      <c r="K179" s="203" t="s">
        <v>1</v>
      </c>
      <c r="L179" s="30"/>
      <c r="M179" s="33" t="s">
        <v>1</v>
      </c>
      <c r="N179" s="122" t="s">
        <v>41</v>
      </c>
      <c r="O179" s="123"/>
      <c r="P179" s="124">
        <f>O179*H179</f>
        <v>0</v>
      </c>
      <c r="Q179" s="124">
        <v>0</v>
      </c>
      <c r="R179" s="124">
        <f>Q179*H179</f>
        <v>0</v>
      </c>
      <c r="S179" s="124">
        <v>0</v>
      </c>
      <c r="T179" s="12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26" t="s">
        <v>727</v>
      </c>
      <c r="AT179" s="126" t="s">
        <v>141</v>
      </c>
      <c r="AU179" s="126" t="s">
        <v>85</v>
      </c>
      <c r="AY179" s="50" t="s">
        <v>139</v>
      </c>
      <c r="BE179" s="127">
        <f>IF(N179="základní",J179,0)</f>
        <v>0</v>
      </c>
      <c r="BF179" s="127">
        <f>IF(N179="snížená",J179,0)</f>
        <v>0</v>
      </c>
      <c r="BG179" s="127">
        <f>IF(N179="zákl. přenesená",J179,0)</f>
        <v>0</v>
      </c>
      <c r="BH179" s="127">
        <f>IF(N179="sníž. přenesená",J179,0)</f>
        <v>0</v>
      </c>
      <c r="BI179" s="127">
        <f>IF(N179="nulová",J179,0)</f>
        <v>0</v>
      </c>
      <c r="BJ179" s="50" t="s">
        <v>83</v>
      </c>
      <c r="BK179" s="127">
        <f>ROUND(I179*H179,2)</f>
        <v>0</v>
      </c>
      <c r="BL179" s="50" t="s">
        <v>727</v>
      </c>
      <c r="BM179" s="126" t="s">
        <v>834</v>
      </c>
    </row>
    <row r="180" spans="1:65" s="62" customFormat="1">
      <c r="A180" s="34"/>
      <c r="B180" s="30"/>
      <c r="C180" s="152"/>
      <c r="D180" s="206" t="s">
        <v>148</v>
      </c>
      <c r="E180" s="152"/>
      <c r="F180" s="207" t="s">
        <v>825</v>
      </c>
      <c r="G180" s="152"/>
      <c r="H180" s="152"/>
      <c r="I180" s="34"/>
      <c r="J180" s="152"/>
      <c r="K180" s="152"/>
      <c r="L180" s="30"/>
      <c r="M180" s="128"/>
      <c r="N180" s="129"/>
      <c r="O180" s="123"/>
      <c r="P180" s="123"/>
      <c r="Q180" s="123"/>
      <c r="R180" s="123"/>
      <c r="S180" s="123"/>
      <c r="T180" s="130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50" t="s">
        <v>148</v>
      </c>
      <c r="AU180" s="50" t="s">
        <v>85</v>
      </c>
    </row>
    <row r="181" spans="1:65" s="62" customFormat="1" ht="55.5" customHeight="1">
      <c r="A181" s="34"/>
      <c r="B181" s="30"/>
      <c r="C181" s="201" t="s">
        <v>280</v>
      </c>
      <c r="D181" s="201" t="s">
        <v>141</v>
      </c>
      <c r="E181" s="202" t="s">
        <v>835</v>
      </c>
      <c r="F181" s="203" t="s">
        <v>836</v>
      </c>
      <c r="G181" s="204" t="s">
        <v>590</v>
      </c>
      <c r="H181" s="205">
        <v>1</v>
      </c>
      <c r="I181" s="32"/>
      <c r="J181" s="224">
        <f>ROUND(I181*H181,2)</f>
        <v>0</v>
      </c>
      <c r="K181" s="203" t="s">
        <v>1</v>
      </c>
      <c r="L181" s="30"/>
      <c r="M181" s="33" t="s">
        <v>1</v>
      </c>
      <c r="N181" s="122" t="s">
        <v>41</v>
      </c>
      <c r="O181" s="123"/>
      <c r="P181" s="124">
        <f>O181*H181</f>
        <v>0</v>
      </c>
      <c r="Q181" s="124">
        <v>0</v>
      </c>
      <c r="R181" s="124">
        <f>Q181*H181</f>
        <v>0</v>
      </c>
      <c r="S181" s="124">
        <v>0</v>
      </c>
      <c r="T181" s="12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26" t="s">
        <v>727</v>
      </c>
      <c r="AT181" s="126" t="s">
        <v>141</v>
      </c>
      <c r="AU181" s="126" t="s">
        <v>85</v>
      </c>
      <c r="AY181" s="50" t="s">
        <v>139</v>
      </c>
      <c r="BE181" s="127">
        <f>IF(N181="základní",J181,0)</f>
        <v>0</v>
      </c>
      <c r="BF181" s="127">
        <f>IF(N181="snížená",J181,0)</f>
        <v>0</v>
      </c>
      <c r="BG181" s="127">
        <f>IF(N181="zákl. přenesená",J181,0)</f>
        <v>0</v>
      </c>
      <c r="BH181" s="127">
        <f>IF(N181="sníž. přenesená",J181,0)</f>
        <v>0</v>
      </c>
      <c r="BI181" s="127">
        <f>IF(N181="nulová",J181,0)</f>
        <v>0</v>
      </c>
      <c r="BJ181" s="50" t="s">
        <v>83</v>
      </c>
      <c r="BK181" s="127">
        <f>ROUND(I181*H181,2)</f>
        <v>0</v>
      </c>
      <c r="BL181" s="50" t="s">
        <v>727</v>
      </c>
      <c r="BM181" s="126" t="s">
        <v>837</v>
      </c>
    </row>
    <row r="182" spans="1:65" s="62" customFormat="1">
      <c r="A182" s="34"/>
      <c r="B182" s="30"/>
      <c r="C182" s="152"/>
      <c r="D182" s="206" t="s">
        <v>148</v>
      </c>
      <c r="E182" s="152"/>
      <c r="F182" s="207" t="s">
        <v>825</v>
      </c>
      <c r="G182" s="152"/>
      <c r="H182" s="152"/>
      <c r="I182" s="34"/>
      <c r="J182" s="152"/>
      <c r="K182" s="152"/>
      <c r="L182" s="30"/>
      <c r="M182" s="128"/>
      <c r="N182" s="129"/>
      <c r="O182" s="123"/>
      <c r="P182" s="123"/>
      <c r="Q182" s="123"/>
      <c r="R182" s="123"/>
      <c r="S182" s="123"/>
      <c r="T182" s="130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50" t="s">
        <v>148</v>
      </c>
      <c r="AU182" s="50" t="s">
        <v>85</v>
      </c>
    </row>
    <row r="183" spans="1:65" s="62" customFormat="1" ht="24.2" customHeight="1">
      <c r="A183" s="34"/>
      <c r="B183" s="30"/>
      <c r="C183" s="201" t="s">
        <v>286</v>
      </c>
      <c r="D183" s="201" t="s">
        <v>141</v>
      </c>
      <c r="E183" s="202" t="s">
        <v>838</v>
      </c>
      <c r="F183" s="203" t="s">
        <v>839</v>
      </c>
      <c r="G183" s="204" t="s">
        <v>590</v>
      </c>
      <c r="H183" s="205">
        <v>1</v>
      </c>
      <c r="I183" s="32"/>
      <c r="J183" s="224">
        <f>ROUND(I183*H183,2)</f>
        <v>0</v>
      </c>
      <c r="K183" s="203" t="s">
        <v>1</v>
      </c>
      <c r="L183" s="30"/>
      <c r="M183" s="33" t="s">
        <v>1</v>
      </c>
      <c r="N183" s="122" t="s">
        <v>41</v>
      </c>
      <c r="O183" s="123"/>
      <c r="P183" s="124">
        <f>O183*H183</f>
        <v>0</v>
      </c>
      <c r="Q183" s="124">
        <v>0</v>
      </c>
      <c r="R183" s="124">
        <f>Q183*H183</f>
        <v>0</v>
      </c>
      <c r="S183" s="124">
        <v>0</v>
      </c>
      <c r="T183" s="12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26" t="s">
        <v>727</v>
      </c>
      <c r="AT183" s="126" t="s">
        <v>141</v>
      </c>
      <c r="AU183" s="126" t="s">
        <v>85</v>
      </c>
      <c r="AY183" s="50" t="s">
        <v>139</v>
      </c>
      <c r="BE183" s="127">
        <f>IF(N183="základní",J183,0)</f>
        <v>0</v>
      </c>
      <c r="BF183" s="127">
        <f>IF(N183="snížená",J183,0)</f>
        <v>0</v>
      </c>
      <c r="BG183" s="127">
        <f>IF(N183="zákl. přenesená",J183,0)</f>
        <v>0</v>
      </c>
      <c r="BH183" s="127">
        <f>IF(N183="sníž. přenesená",J183,0)</f>
        <v>0</v>
      </c>
      <c r="BI183" s="127">
        <f>IF(N183="nulová",J183,0)</f>
        <v>0</v>
      </c>
      <c r="BJ183" s="50" t="s">
        <v>83</v>
      </c>
      <c r="BK183" s="127">
        <f>ROUND(I183*H183,2)</f>
        <v>0</v>
      </c>
      <c r="BL183" s="50" t="s">
        <v>727</v>
      </c>
      <c r="BM183" s="126" t="s">
        <v>840</v>
      </c>
    </row>
    <row r="184" spans="1:65" s="62" customFormat="1">
      <c r="A184" s="34"/>
      <c r="B184" s="30"/>
      <c r="C184" s="152"/>
      <c r="D184" s="206" t="s">
        <v>148</v>
      </c>
      <c r="E184" s="152"/>
      <c r="F184" s="207" t="s">
        <v>825</v>
      </c>
      <c r="G184" s="152"/>
      <c r="H184" s="152"/>
      <c r="I184" s="34"/>
      <c r="J184" s="152"/>
      <c r="K184" s="152"/>
      <c r="L184" s="30"/>
      <c r="M184" s="148"/>
      <c r="N184" s="149"/>
      <c r="O184" s="150"/>
      <c r="P184" s="150"/>
      <c r="Q184" s="150"/>
      <c r="R184" s="150"/>
      <c r="S184" s="150"/>
      <c r="T184" s="151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50" t="s">
        <v>148</v>
      </c>
      <c r="AU184" s="50" t="s">
        <v>85</v>
      </c>
    </row>
    <row r="185" spans="1:65" s="62" customFormat="1" ht="6.95" customHeight="1">
      <c r="A185" s="34"/>
      <c r="B185" s="93"/>
      <c r="C185" s="188"/>
      <c r="D185" s="188"/>
      <c r="E185" s="188"/>
      <c r="F185" s="188"/>
      <c r="G185" s="188"/>
      <c r="H185" s="188"/>
      <c r="I185" s="94"/>
      <c r="J185" s="188"/>
      <c r="K185" s="188"/>
      <c r="L185" s="30"/>
      <c r="M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</row>
    <row r="186" spans="1:65">
      <c r="C186" s="172"/>
      <c r="D186" s="172"/>
      <c r="E186" s="172"/>
      <c r="F186" s="172"/>
      <c r="G186" s="172"/>
      <c r="H186" s="172"/>
    </row>
  </sheetData>
  <sheetProtection algorithmName="SHA-512" hashValue="euwTny0GVsBKOuZhMfFL8yzf1PWio6z9rhJ0BZ3hZWJHeS0Ro2hJZrvGH0YmV31zOx2oAqRNNeV4P1IdYlYOzw==" saltValue="4bkrasUj7ekR5uhvcna4VQ==" spinCount="100000" sheet="1" objects="1" scenarios="1"/>
  <autoFilter ref="C123:K184"/>
  <mergeCells count="9">
    <mergeCell ref="E85:H85"/>
    <mergeCell ref="E87:H87"/>
    <mergeCell ref="E114:H114"/>
    <mergeCell ref="E116:H116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workbookViewId="0"/>
  </sheetViews>
  <sheetFormatPr defaultColWidth="12"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1:8" ht="11.25" customHeight="1"/>
    <row r="2" spans="1:8" ht="36.950000000000003" customHeight="1"/>
    <row r="3" spans="1:8" ht="6.95" customHeight="1">
      <c r="B3" s="3"/>
      <c r="C3" s="4"/>
      <c r="D3" s="4"/>
      <c r="E3" s="4"/>
      <c r="F3" s="4"/>
      <c r="G3" s="4"/>
      <c r="H3" s="5"/>
    </row>
    <row r="4" spans="1:8" ht="24.95" customHeight="1">
      <c r="B4" s="5"/>
      <c r="C4" s="6" t="s">
        <v>841</v>
      </c>
      <c r="H4" s="5"/>
    </row>
    <row r="5" spans="1:8" ht="12" customHeight="1">
      <c r="B5" s="5"/>
      <c r="C5" s="7" t="s">
        <v>13</v>
      </c>
      <c r="D5" s="45" t="s">
        <v>14</v>
      </c>
      <c r="E5" s="42"/>
      <c r="F5" s="42"/>
      <c r="H5" s="5"/>
    </row>
    <row r="6" spans="1:8" ht="36.950000000000003" customHeight="1">
      <c r="B6" s="5"/>
      <c r="C6" s="8" t="s">
        <v>16</v>
      </c>
      <c r="D6" s="43" t="s">
        <v>17</v>
      </c>
      <c r="E6" s="42"/>
      <c r="F6" s="42"/>
      <c r="H6" s="5"/>
    </row>
    <row r="7" spans="1:8" ht="16.5" customHeight="1">
      <c r="B7" s="5"/>
      <c r="C7" s="9" t="s">
        <v>22</v>
      </c>
      <c r="D7" s="10" t="str">
        <f>'Rekapitulace stavby'!AN8</f>
        <v>4. 2. 2026</v>
      </c>
      <c r="H7" s="5"/>
    </row>
    <row r="8" spans="1:8" s="1" customFormat="1" ht="10.9" customHeight="1">
      <c r="A8" s="11"/>
      <c r="B8" s="12"/>
      <c r="C8" s="11"/>
      <c r="D8" s="11"/>
      <c r="E8" s="11"/>
      <c r="F8" s="11"/>
      <c r="G8" s="11"/>
      <c r="H8" s="12"/>
    </row>
    <row r="9" spans="1:8" s="2" customFormat="1" ht="29.25" customHeight="1">
      <c r="A9" s="13"/>
      <c r="B9" s="14"/>
      <c r="C9" s="15" t="s">
        <v>57</v>
      </c>
      <c r="D9" s="16" t="s">
        <v>58</v>
      </c>
      <c r="E9" s="16" t="s">
        <v>126</v>
      </c>
      <c r="F9" s="17" t="s">
        <v>842</v>
      </c>
      <c r="G9" s="13"/>
      <c r="H9" s="14"/>
    </row>
    <row r="10" spans="1:8" s="1" customFormat="1" ht="26.45" customHeight="1">
      <c r="A10" s="11"/>
      <c r="B10" s="12"/>
      <c r="C10" s="18" t="s">
        <v>843</v>
      </c>
      <c r="D10" s="18" t="s">
        <v>88</v>
      </c>
      <c r="E10" s="11"/>
      <c r="F10" s="11"/>
      <c r="G10" s="11"/>
      <c r="H10" s="12"/>
    </row>
    <row r="11" spans="1:8" s="1" customFormat="1" ht="16.899999999999999" customHeight="1">
      <c r="A11" s="11"/>
      <c r="B11" s="12"/>
      <c r="C11" s="19" t="s">
        <v>101</v>
      </c>
      <c r="D11" s="20" t="s">
        <v>1</v>
      </c>
      <c r="E11" s="21" t="s">
        <v>1</v>
      </c>
      <c r="F11" s="22">
        <v>5.835</v>
      </c>
      <c r="G11" s="11"/>
      <c r="H11" s="12"/>
    </row>
    <row r="12" spans="1:8" s="1" customFormat="1" ht="16.899999999999999" customHeight="1">
      <c r="A12" s="11"/>
      <c r="B12" s="12"/>
      <c r="C12" s="23" t="s">
        <v>1</v>
      </c>
      <c r="D12" s="23" t="s">
        <v>236</v>
      </c>
      <c r="E12" s="24" t="s">
        <v>1</v>
      </c>
      <c r="F12" s="25">
        <v>0</v>
      </c>
      <c r="G12" s="11"/>
      <c r="H12" s="12"/>
    </row>
    <row r="13" spans="1:8" s="1" customFormat="1" ht="16.899999999999999" customHeight="1">
      <c r="A13" s="11"/>
      <c r="B13" s="12"/>
      <c r="C13" s="23" t="s">
        <v>101</v>
      </c>
      <c r="D13" s="23" t="s">
        <v>237</v>
      </c>
      <c r="E13" s="24" t="s">
        <v>1</v>
      </c>
      <c r="F13" s="25">
        <v>5.835</v>
      </c>
      <c r="G13" s="11"/>
      <c r="H13" s="12"/>
    </row>
    <row r="14" spans="1:8" s="1" customFormat="1" ht="16.899999999999999" customHeight="1">
      <c r="A14" s="11"/>
      <c r="B14" s="12"/>
      <c r="C14" s="26" t="s">
        <v>844</v>
      </c>
      <c r="D14" s="11"/>
      <c r="E14" s="11"/>
      <c r="F14" s="11"/>
      <c r="G14" s="11"/>
      <c r="H14" s="12"/>
    </row>
    <row r="15" spans="1:8" s="1" customFormat="1" ht="16.899999999999999" customHeight="1">
      <c r="A15" s="11"/>
      <c r="B15" s="12"/>
      <c r="C15" s="23" t="s">
        <v>232</v>
      </c>
      <c r="D15" s="23" t="s">
        <v>233</v>
      </c>
      <c r="E15" s="24" t="s">
        <v>211</v>
      </c>
      <c r="F15" s="25">
        <v>5.835</v>
      </c>
      <c r="G15" s="11"/>
      <c r="H15" s="12"/>
    </row>
    <row r="16" spans="1:8" s="1" customFormat="1" ht="22.5">
      <c r="A16" s="11"/>
      <c r="B16" s="12"/>
      <c r="C16" s="23" t="s">
        <v>221</v>
      </c>
      <c r="D16" s="23" t="s">
        <v>222</v>
      </c>
      <c r="E16" s="24" t="s">
        <v>211</v>
      </c>
      <c r="F16" s="25">
        <v>5.835</v>
      </c>
      <c r="G16" s="11"/>
      <c r="H16" s="12"/>
    </row>
    <row r="17" spans="1:8" s="1" customFormat="1" ht="16.899999999999999" customHeight="1">
      <c r="A17" s="11"/>
      <c r="B17" s="12"/>
      <c r="C17" s="23" t="s">
        <v>227</v>
      </c>
      <c r="D17" s="23" t="s">
        <v>228</v>
      </c>
      <c r="E17" s="24" t="s">
        <v>211</v>
      </c>
      <c r="F17" s="25">
        <v>5.835</v>
      </c>
      <c r="G17" s="11"/>
      <c r="H17" s="12"/>
    </row>
    <row r="18" spans="1:8" s="1" customFormat="1" ht="16.899999999999999" customHeight="1">
      <c r="A18" s="11"/>
      <c r="B18" s="12"/>
      <c r="C18" s="19" t="s">
        <v>206</v>
      </c>
      <c r="D18" s="20" t="s">
        <v>1</v>
      </c>
      <c r="E18" s="21" t="s">
        <v>1</v>
      </c>
      <c r="F18" s="22">
        <v>11.7</v>
      </c>
      <c r="G18" s="11"/>
      <c r="H18" s="12"/>
    </row>
    <row r="19" spans="1:8" s="1" customFormat="1" ht="16.899999999999999" customHeight="1">
      <c r="A19" s="11"/>
      <c r="B19" s="12"/>
      <c r="C19" s="23" t="s">
        <v>206</v>
      </c>
      <c r="D19" s="23" t="s">
        <v>207</v>
      </c>
      <c r="E19" s="24" t="s">
        <v>1</v>
      </c>
      <c r="F19" s="25">
        <v>11.7</v>
      </c>
      <c r="G19" s="11"/>
      <c r="H19" s="12"/>
    </row>
    <row r="20" spans="1:8" s="1" customFormat="1" ht="16.899999999999999" customHeight="1">
      <c r="A20" s="11"/>
      <c r="B20" s="12"/>
      <c r="C20" s="19" t="s">
        <v>106</v>
      </c>
      <c r="D20" s="20" t="s">
        <v>1</v>
      </c>
      <c r="E20" s="21" t="s">
        <v>1</v>
      </c>
      <c r="F20" s="22">
        <v>347.22699999999998</v>
      </c>
      <c r="G20" s="11"/>
      <c r="H20" s="12"/>
    </row>
    <row r="21" spans="1:8" s="1" customFormat="1" ht="16.899999999999999" customHeight="1">
      <c r="A21" s="11"/>
      <c r="B21" s="12"/>
      <c r="C21" s="23" t="s">
        <v>106</v>
      </c>
      <c r="D21" s="23" t="s">
        <v>402</v>
      </c>
      <c r="E21" s="24" t="s">
        <v>1</v>
      </c>
      <c r="F21" s="25">
        <v>347.22699999999998</v>
      </c>
      <c r="G21" s="11"/>
      <c r="H21" s="12"/>
    </row>
    <row r="22" spans="1:8" s="1" customFormat="1" ht="16.899999999999999" customHeight="1">
      <c r="A22" s="11"/>
      <c r="B22" s="12"/>
      <c r="C22" s="26" t="s">
        <v>844</v>
      </c>
      <c r="D22" s="11"/>
      <c r="E22" s="11"/>
      <c r="F22" s="11"/>
      <c r="G22" s="11"/>
      <c r="H22" s="12"/>
    </row>
    <row r="23" spans="1:8" s="1" customFormat="1" ht="16.899999999999999" customHeight="1">
      <c r="A23" s="11"/>
      <c r="B23" s="12"/>
      <c r="C23" s="23" t="s">
        <v>397</v>
      </c>
      <c r="D23" s="23" t="s">
        <v>398</v>
      </c>
      <c r="E23" s="24" t="s">
        <v>399</v>
      </c>
      <c r="F23" s="25">
        <v>347.22699999999998</v>
      </c>
      <c r="G23" s="11"/>
      <c r="H23" s="12"/>
    </row>
    <row r="24" spans="1:8" s="1" customFormat="1" ht="16.899999999999999" customHeight="1">
      <c r="A24" s="11"/>
      <c r="B24" s="12"/>
      <c r="C24" s="23" t="s">
        <v>404</v>
      </c>
      <c r="D24" s="23" t="s">
        <v>405</v>
      </c>
      <c r="E24" s="24" t="s">
        <v>399</v>
      </c>
      <c r="F24" s="25">
        <v>6597.3130000000001</v>
      </c>
      <c r="G24" s="11"/>
      <c r="H24" s="12"/>
    </row>
    <row r="25" spans="1:8" s="1" customFormat="1" ht="16.899999999999999" customHeight="1">
      <c r="A25" s="11"/>
      <c r="B25" s="12"/>
      <c r="C25" s="23" t="s">
        <v>431</v>
      </c>
      <c r="D25" s="23" t="s">
        <v>432</v>
      </c>
      <c r="E25" s="24" t="s">
        <v>399</v>
      </c>
      <c r="F25" s="25">
        <v>342.76100000000002</v>
      </c>
      <c r="G25" s="11"/>
      <c r="H25" s="12"/>
    </row>
    <row r="26" spans="1:8" s="1" customFormat="1" ht="16.899999999999999" customHeight="1">
      <c r="A26" s="11"/>
      <c r="B26" s="12"/>
      <c r="C26" s="19" t="s">
        <v>104</v>
      </c>
      <c r="D26" s="20" t="s">
        <v>1</v>
      </c>
      <c r="E26" s="21" t="s">
        <v>1</v>
      </c>
      <c r="F26" s="22">
        <v>215.13200000000001</v>
      </c>
      <c r="G26" s="11"/>
      <c r="H26" s="12"/>
    </row>
    <row r="27" spans="1:8" s="1" customFormat="1" ht="16.899999999999999" customHeight="1">
      <c r="A27" s="11"/>
      <c r="B27" s="12"/>
      <c r="C27" s="23" t="s">
        <v>104</v>
      </c>
      <c r="D27" s="23" t="s">
        <v>105</v>
      </c>
      <c r="E27" s="24" t="s">
        <v>1</v>
      </c>
      <c r="F27" s="25">
        <v>215.13200000000001</v>
      </c>
      <c r="G27" s="11"/>
      <c r="H27" s="12"/>
    </row>
    <row r="28" spans="1:8" s="1" customFormat="1" ht="16.899999999999999" customHeight="1">
      <c r="A28" s="11"/>
      <c r="B28" s="12"/>
      <c r="C28" s="26" t="s">
        <v>844</v>
      </c>
      <c r="D28" s="11"/>
      <c r="E28" s="11"/>
      <c r="F28" s="11"/>
      <c r="G28" s="11"/>
      <c r="H28" s="12"/>
    </row>
    <row r="29" spans="1:8" s="1" customFormat="1" ht="16.899999999999999" customHeight="1">
      <c r="A29" s="11"/>
      <c r="B29" s="12"/>
      <c r="C29" s="23" t="s">
        <v>410</v>
      </c>
      <c r="D29" s="23" t="s">
        <v>411</v>
      </c>
      <c r="E29" s="24" t="s">
        <v>399</v>
      </c>
      <c r="F29" s="25">
        <v>215.13200000000001</v>
      </c>
      <c r="G29" s="11"/>
      <c r="H29" s="12"/>
    </row>
    <row r="30" spans="1:8" s="1" customFormat="1" ht="16.899999999999999" customHeight="1">
      <c r="A30" s="11"/>
      <c r="B30" s="12"/>
      <c r="C30" s="23" t="s">
        <v>397</v>
      </c>
      <c r="D30" s="23" t="s">
        <v>398</v>
      </c>
      <c r="E30" s="24" t="s">
        <v>399</v>
      </c>
      <c r="F30" s="25">
        <v>347.22699999999998</v>
      </c>
      <c r="G30" s="11"/>
      <c r="H30" s="12"/>
    </row>
    <row r="31" spans="1:8" s="1" customFormat="1" ht="16.899999999999999" customHeight="1">
      <c r="A31" s="11"/>
      <c r="B31" s="12"/>
      <c r="C31" s="23" t="s">
        <v>415</v>
      </c>
      <c r="D31" s="23" t="s">
        <v>416</v>
      </c>
      <c r="E31" s="24" t="s">
        <v>399</v>
      </c>
      <c r="F31" s="25">
        <v>4087.5079999999998</v>
      </c>
      <c r="G31" s="11"/>
      <c r="H31" s="12"/>
    </row>
    <row r="32" spans="1:8" s="1" customFormat="1" ht="16.899999999999999" customHeight="1">
      <c r="A32" s="11"/>
      <c r="B32" s="12"/>
      <c r="C32" s="19" t="s">
        <v>47</v>
      </c>
      <c r="D32" s="20" t="s">
        <v>1</v>
      </c>
      <c r="E32" s="21" t="s">
        <v>1</v>
      </c>
      <c r="F32" s="22">
        <v>2.9249999999999998</v>
      </c>
      <c r="G32" s="11"/>
      <c r="H32" s="12"/>
    </row>
    <row r="33" spans="1:8" s="1" customFormat="1" ht="16.899999999999999" customHeight="1">
      <c r="A33" s="11"/>
      <c r="B33" s="12"/>
      <c r="C33" s="23" t="s">
        <v>47</v>
      </c>
      <c r="D33" s="23" t="s">
        <v>214</v>
      </c>
      <c r="E33" s="24" t="s">
        <v>1</v>
      </c>
      <c r="F33" s="25">
        <v>2.9249999999999998</v>
      </c>
      <c r="G33" s="11"/>
      <c r="H33" s="12"/>
    </row>
    <row r="34" spans="1:8" s="1" customFormat="1" ht="26.45" customHeight="1">
      <c r="A34" s="11"/>
      <c r="B34" s="12"/>
      <c r="C34" s="18" t="s">
        <v>94</v>
      </c>
      <c r="D34" s="18" t="s">
        <v>95</v>
      </c>
      <c r="E34" s="11"/>
      <c r="F34" s="11"/>
      <c r="G34" s="11"/>
      <c r="H34" s="12"/>
    </row>
    <row r="35" spans="1:8" s="1" customFormat="1" ht="16.899999999999999" customHeight="1">
      <c r="A35" s="11"/>
      <c r="B35" s="12"/>
      <c r="C35" s="19" t="s">
        <v>101</v>
      </c>
      <c r="D35" s="20" t="s">
        <v>1</v>
      </c>
      <c r="E35" s="21" t="s">
        <v>1</v>
      </c>
      <c r="F35" s="22">
        <v>44.4</v>
      </c>
      <c r="G35" s="11"/>
      <c r="H35" s="12"/>
    </row>
    <row r="36" spans="1:8" s="1" customFormat="1" ht="16.899999999999999" customHeight="1">
      <c r="A36" s="11"/>
      <c r="B36" s="12"/>
      <c r="C36" s="23" t="s">
        <v>1</v>
      </c>
      <c r="D36" s="23" t="s">
        <v>236</v>
      </c>
      <c r="E36" s="24" t="s">
        <v>1</v>
      </c>
      <c r="F36" s="25">
        <v>0</v>
      </c>
      <c r="G36" s="11"/>
      <c r="H36" s="12"/>
    </row>
    <row r="37" spans="1:8" s="1" customFormat="1" ht="16.899999999999999" customHeight="1">
      <c r="A37" s="11"/>
      <c r="B37" s="12"/>
      <c r="C37" s="23" t="s">
        <v>101</v>
      </c>
      <c r="D37" s="23" t="s">
        <v>667</v>
      </c>
      <c r="E37" s="24" t="s">
        <v>1</v>
      </c>
      <c r="F37" s="25">
        <v>44.4</v>
      </c>
      <c r="G37" s="11"/>
      <c r="H37" s="12"/>
    </row>
    <row r="38" spans="1:8" s="1" customFormat="1" ht="16.899999999999999" customHeight="1">
      <c r="A38" s="11"/>
      <c r="B38" s="12"/>
      <c r="C38" s="26" t="s">
        <v>844</v>
      </c>
      <c r="D38" s="11"/>
      <c r="E38" s="11"/>
      <c r="F38" s="11"/>
      <c r="G38" s="11"/>
      <c r="H38" s="12"/>
    </row>
    <row r="39" spans="1:8" s="1" customFormat="1" ht="16.899999999999999" customHeight="1">
      <c r="A39" s="11"/>
      <c r="B39" s="12"/>
      <c r="C39" s="23" t="s">
        <v>232</v>
      </c>
      <c r="D39" s="23" t="s">
        <v>233</v>
      </c>
      <c r="E39" s="24" t="s">
        <v>211</v>
      </c>
      <c r="F39" s="25">
        <v>44.4</v>
      </c>
      <c r="G39" s="11"/>
      <c r="H39" s="12"/>
    </row>
    <row r="40" spans="1:8" s="1" customFormat="1" ht="22.5">
      <c r="A40" s="11"/>
      <c r="B40" s="12"/>
      <c r="C40" s="23" t="s">
        <v>221</v>
      </c>
      <c r="D40" s="23" t="s">
        <v>222</v>
      </c>
      <c r="E40" s="24" t="s">
        <v>211</v>
      </c>
      <c r="F40" s="25">
        <v>44.4</v>
      </c>
      <c r="G40" s="11"/>
      <c r="H40" s="12"/>
    </row>
    <row r="41" spans="1:8" s="1" customFormat="1" ht="16.899999999999999" customHeight="1">
      <c r="A41" s="11"/>
      <c r="B41" s="12"/>
      <c r="C41" s="23" t="s">
        <v>227</v>
      </c>
      <c r="D41" s="23" t="s">
        <v>228</v>
      </c>
      <c r="E41" s="24" t="s">
        <v>211</v>
      </c>
      <c r="F41" s="25">
        <v>44.4</v>
      </c>
      <c r="G41" s="11"/>
      <c r="H41" s="12"/>
    </row>
    <row r="42" spans="1:8" s="1" customFormat="1" ht="16.899999999999999" customHeight="1">
      <c r="A42" s="11"/>
      <c r="B42" s="12"/>
      <c r="C42" s="19" t="s">
        <v>106</v>
      </c>
      <c r="D42" s="20" t="s">
        <v>1</v>
      </c>
      <c r="E42" s="21" t="s">
        <v>1</v>
      </c>
      <c r="F42" s="22">
        <v>129.05000000000001</v>
      </c>
      <c r="G42" s="11"/>
      <c r="H42" s="12"/>
    </row>
    <row r="43" spans="1:8" s="1" customFormat="1" ht="16.899999999999999" customHeight="1">
      <c r="A43" s="11"/>
      <c r="B43" s="12"/>
      <c r="C43" s="23" t="s">
        <v>106</v>
      </c>
      <c r="D43" s="23" t="s">
        <v>707</v>
      </c>
      <c r="E43" s="24" t="s">
        <v>1</v>
      </c>
      <c r="F43" s="25">
        <v>129.05000000000001</v>
      </c>
      <c r="G43" s="11"/>
      <c r="H43" s="12"/>
    </row>
    <row r="44" spans="1:8" s="1" customFormat="1" ht="16.899999999999999" customHeight="1">
      <c r="A44" s="11"/>
      <c r="B44" s="12"/>
      <c r="C44" s="26" t="s">
        <v>844</v>
      </c>
      <c r="D44" s="11"/>
      <c r="E44" s="11"/>
      <c r="F44" s="11"/>
      <c r="G44" s="11"/>
      <c r="H44" s="12"/>
    </row>
    <row r="45" spans="1:8" s="1" customFormat="1" ht="16.899999999999999" customHeight="1">
      <c r="A45" s="11"/>
      <c r="B45" s="12"/>
      <c r="C45" s="23" t="s">
        <v>397</v>
      </c>
      <c r="D45" s="23" t="s">
        <v>398</v>
      </c>
      <c r="E45" s="24" t="s">
        <v>399</v>
      </c>
      <c r="F45" s="25">
        <v>129.05000000000001</v>
      </c>
      <c r="G45" s="11"/>
      <c r="H45" s="12"/>
    </row>
    <row r="46" spans="1:8" s="1" customFormat="1" ht="16.899999999999999" customHeight="1">
      <c r="A46" s="11"/>
      <c r="B46" s="12"/>
      <c r="C46" s="23" t="s">
        <v>404</v>
      </c>
      <c r="D46" s="23" t="s">
        <v>405</v>
      </c>
      <c r="E46" s="24" t="s">
        <v>399</v>
      </c>
      <c r="F46" s="25">
        <v>2451.9499999999998</v>
      </c>
      <c r="G46" s="11"/>
      <c r="H46" s="12"/>
    </row>
    <row r="47" spans="1:8" s="1" customFormat="1" ht="16.899999999999999" customHeight="1">
      <c r="A47" s="11"/>
      <c r="B47" s="12"/>
      <c r="C47" s="23" t="s">
        <v>431</v>
      </c>
      <c r="D47" s="23" t="s">
        <v>432</v>
      </c>
      <c r="E47" s="24" t="s">
        <v>399</v>
      </c>
      <c r="F47" s="25">
        <v>129.05000000000001</v>
      </c>
      <c r="G47" s="11"/>
      <c r="H47" s="12"/>
    </row>
    <row r="48" spans="1:8" s="1" customFormat="1" ht="16.899999999999999" customHeight="1">
      <c r="A48" s="11"/>
      <c r="B48" s="12"/>
      <c r="C48" s="19" t="s">
        <v>104</v>
      </c>
      <c r="D48" s="20" t="s">
        <v>1</v>
      </c>
      <c r="E48" s="21" t="s">
        <v>1</v>
      </c>
      <c r="F48" s="22">
        <v>197.815</v>
      </c>
      <c r="G48" s="11"/>
      <c r="H48" s="12"/>
    </row>
    <row r="49" spans="1:8" s="1" customFormat="1" ht="16.899999999999999" customHeight="1">
      <c r="A49" s="11"/>
      <c r="B49" s="12"/>
      <c r="C49" s="23" t="s">
        <v>104</v>
      </c>
      <c r="D49" s="23" t="s">
        <v>647</v>
      </c>
      <c r="E49" s="24" t="s">
        <v>1</v>
      </c>
      <c r="F49" s="25">
        <v>197.815</v>
      </c>
      <c r="G49" s="11"/>
      <c r="H49" s="12"/>
    </row>
    <row r="50" spans="1:8" s="1" customFormat="1" ht="16.899999999999999" customHeight="1">
      <c r="A50" s="11"/>
      <c r="B50" s="12"/>
      <c r="C50" s="26" t="s">
        <v>844</v>
      </c>
      <c r="D50" s="11"/>
      <c r="E50" s="11"/>
      <c r="F50" s="11"/>
      <c r="G50" s="11"/>
      <c r="H50" s="12"/>
    </row>
    <row r="51" spans="1:8" s="1" customFormat="1" ht="16.899999999999999" customHeight="1">
      <c r="A51" s="11"/>
      <c r="B51" s="12"/>
      <c r="C51" s="23" t="s">
        <v>410</v>
      </c>
      <c r="D51" s="23" t="s">
        <v>411</v>
      </c>
      <c r="E51" s="24" t="s">
        <v>399</v>
      </c>
      <c r="F51" s="25">
        <v>197.815</v>
      </c>
      <c r="G51" s="11"/>
      <c r="H51" s="12"/>
    </row>
    <row r="52" spans="1:8" s="1" customFormat="1" ht="16.899999999999999" customHeight="1">
      <c r="A52" s="11"/>
      <c r="B52" s="12"/>
      <c r="C52" s="23" t="s">
        <v>397</v>
      </c>
      <c r="D52" s="23" t="s">
        <v>398</v>
      </c>
      <c r="E52" s="24" t="s">
        <v>399</v>
      </c>
      <c r="F52" s="25">
        <v>129.05000000000001</v>
      </c>
      <c r="G52" s="11"/>
      <c r="H52" s="12"/>
    </row>
    <row r="53" spans="1:8" s="1" customFormat="1" ht="16.899999999999999" customHeight="1">
      <c r="A53" s="11"/>
      <c r="B53" s="12"/>
      <c r="C53" s="23" t="s">
        <v>415</v>
      </c>
      <c r="D53" s="23" t="s">
        <v>416</v>
      </c>
      <c r="E53" s="24" t="s">
        <v>399</v>
      </c>
      <c r="F53" s="25">
        <v>3758.4850000000001</v>
      </c>
      <c r="G53" s="11"/>
      <c r="H53" s="12"/>
    </row>
    <row r="54" spans="1:8" s="1" customFormat="1" ht="7.5" customHeight="1">
      <c r="A54" s="11"/>
      <c r="B54" s="27"/>
      <c r="C54" s="28"/>
      <c r="D54" s="28"/>
      <c r="E54" s="28"/>
      <c r="F54" s="28"/>
      <c r="G54" s="28"/>
      <c r="H54" s="12"/>
    </row>
    <row r="55" spans="1:8" s="1" customFormat="1">
      <c r="A55" s="11"/>
      <c r="B55" s="11"/>
      <c r="C55" s="11"/>
      <c r="D55" s="11"/>
      <c r="E55" s="11"/>
      <c r="F55" s="11"/>
      <c r="G55" s="11"/>
      <c r="H55" s="11"/>
    </row>
  </sheetData>
  <mergeCells count="2">
    <mergeCell ref="D5:F5"/>
    <mergeCell ref="D6:F6"/>
  </mergeCells>
  <pageMargins left="0.75" right="0.75" top="1" bottom="1" header="0.5" footer="0.5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100 - SO 100 Chodník</vt:lpstr>
      <vt:lpstr>400 - SO 400 Veřejné osvě...</vt:lpstr>
      <vt:lpstr>02 - Oprava chodníku</vt:lpstr>
      <vt:lpstr>03 - Vedlejší rozpočtové ...</vt:lpstr>
      <vt:lpstr>Seznam figur</vt:lpstr>
      <vt:lpstr>'02 - Oprava chodníku'!Názvy_tisku</vt:lpstr>
      <vt:lpstr>'03 - Vedlejší rozpočtové ...'!Názvy_tisku</vt:lpstr>
      <vt:lpstr>'100 - SO 100 Chodník'!Názvy_tisku</vt:lpstr>
      <vt:lpstr>'400 - SO 400 Veřejné osvě...'!Názvy_tisku</vt:lpstr>
      <vt:lpstr>'Rekapitulace stavby'!Názvy_tisku</vt:lpstr>
      <vt:lpstr>'Seznam figur'!Názvy_tisku</vt:lpstr>
      <vt:lpstr>'02 - Oprava chodníku'!Oblast_tisku</vt:lpstr>
      <vt:lpstr>'03 - Vedlejší rozpočtové ...'!Oblast_tisku</vt:lpstr>
      <vt:lpstr>'100 - SO 100 Chodník'!Oblast_tisku</vt:lpstr>
      <vt:lpstr>'400 - SO 400 Veřejné osvě...'!Oblast_tisku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2026-02-11T08:53:00Z</dcterms:created>
  <dcterms:modified xsi:type="dcterms:W3CDTF">2026-02-12T13:10:08Z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D89199FD101347F49FDBFAD1713756DF_13</vt:lpwstr>
  </property>
  <property fmtid="{D5CDD505-2E9C-101B-9397-08002B2CF9AE}" pid="3" name="KSOProductBuildVer">
    <vt:lpwstr>1033-12.2.0.22549</vt:lpwstr>
  </property>
</Properties>
</file>